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-855" windowWidth="14805" windowHeight="8970"/>
  </bookViews>
  <sheets>
    <sheet name="Sale only Accounting Import" sheetId="3" r:id="rId1"/>
  </sheets>
  <definedNames>
    <definedName name="_xlnm._FilterDatabase" localSheetId="0" hidden="1">'Sale only Accounting Import'!$A$1:$AN$102</definedName>
  </definedNames>
  <calcPr calcId="145621" fullPrecision="0"/>
</workbook>
</file>

<file path=xl/calcChain.xml><?xml version="1.0" encoding="utf-8"?>
<calcChain xmlns="http://schemas.openxmlformats.org/spreadsheetml/2006/main">
  <c r="D30" i="3" l="1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29" i="3"/>
  <c r="J23" i="3" l="1"/>
  <c r="L23" i="3"/>
  <c r="Z23" i="3"/>
  <c r="AA23" i="3" s="1"/>
  <c r="AC23" i="3" s="1"/>
  <c r="D23" i="3"/>
  <c r="AK23" i="3"/>
  <c r="AL23" i="3"/>
  <c r="J24" i="3"/>
  <c r="L24" i="3"/>
  <c r="Z24" i="3"/>
  <c r="AA24" i="3" s="1"/>
  <c r="AC24" i="3" s="1"/>
  <c r="D24" i="3"/>
  <c r="AK24" i="3"/>
  <c r="AL24" i="3"/>
  <c r="J25" i="3"/>
  <c r="L25" i="3"/>
  <c r="Z25" i="3"/>
  <c r="D25" i="3"/>
  <c r="AK25" i="3"/>
  <c r="AL25" i="3"/>
  <c r="J26" i="3"/>
  <c r="L26" i="3"/>
  <c r="Z26" i="3"/>
  <c r="D26" i="3"/>
  <c r="AK26" i="3"/>
  <c r="AL26" i="3"/>
  <c r="J27" i="3"/>
  <c r="L27" i="3"/>
  <c r="Z27" i="3"/>
  <c r="D27" i="3"/>
  <c r="AK27" i="3"/>
  <c r="AL27" i="3"/>
  <c r="J28" i="3"/>
  <c r="L28" i="3"/>
  <c r="Z28" i="3"/>
  <c r="D28" i="3"/>
  <c r="AK28" i="3"/>
  <c r="AL28" i="3"/>
  <c r="J29" i="3"/>
  <c r="L29" i="3"/>
  <c r="Z29" i="3"/>
  <c r="AK29" i="3"/>
  <c r="AL29" i="3"/>
  <c r="J30" i="3"/>
  <c r="L30" i="3"/>
  <c r="Z30" i="3"/>
  <c r="AK30" i="3"/>
  <c r="AL30" i="3"/>
  <c r="J31" i="3"/>
  <c r="L31" i="3"/>
  <c r="Z31" i="3"/>
  <c r="AK31" i="3"/>
  <c r="AL31" i="3"/>
  <c r="J32" i="3"/>
  <c r="L32" i="3"/>
  <c r="Z32" i="3"/>
  <c r="AA32" i="3" s="1"/>
  <c r="AC32" i="3" s="1"/>
  <c r="AK32" i="3"/>
  <c r="AL32" i="3"/>
  <c r="J33" i="3"/>
  <c r="L33" i="3"/>
  <c r="Z33" i="3"/>
  <c r="AA33" i="3" s="1"/>
  <c r="AC33" i="3" s="1"/>
  <c r="AK33" i="3"/>
  <c r="AL33" i="3"/>
  <c r="J34" i="3"/>
  <c r="L34" i="3"/>
  <c r="Z34" i="3"/>
  <c r="AA34" i="3" s="1"/>
  <c r="AC34" i="3" s="1"/>
  <c r="AK34" i="3"/>
  <c r="AL34" i="3"/>
  <c r="J35" i="3"/>
  <c r="L35" i="3"/>
  <c r="Z35" i="3"/>
  <c r="AK35" i="3"/>
  <c r="AL35" i="3"/>
  <c r="J36" i="3"/>
  <c r="L36" i="3"/>
  <c r="Z36" i="3"/>
  <c r="AK36" i="3"/>
  <c r="AL36" i="3"/>
  <c r="J37" i="3"/>
  <c r="L37" i="3"/>
  <c r="Z37" i="3"/>
  <c r="AK37" i="3"/>
  <c r="AL37" i="3"/>
  <c r="J38" i="3"/>
  <c r="L38" i="3"/>
  <c r="Z38" i="3"/>
  <c r="AK38" i="3"/>
  <c r="AL38" i="3"/>
  <c r="J39" i="3"/>
  <c r="L39" i="3"/>
  <c r="Z39" i="3"/>
  <c r="AK39" i="3"/>
  <c r="AL39" i="3"/>
  <c r="J40" i="3"/>
  <c r="L40" i="3"/>
  <c r="Z40" i="3"/>
  <c r="AK40" i="3"/>
  <c r="AL40" i="3"/>
  <c r="J41" i="3"/>
  <c r="L41" i="3"/>
  <c r="Z41" i="3"/>
  <c r="AK41" i="3"/>
  <c r="AL41" i="3"/>
  <c r="J42" i="3"/>
  <c r="L42" i="3"/>
  <c r="Z42" i="3"/>
  <c r="AK42" i="3"/>
  <c r="AL42" i="3"/>
  <c r="J43" i="3"/>
  <c r="L43" i="3"/>
  <c r="Z43" i="3"/>
  <c r="AL43" i="3"/>
  <c r="J44" i="3"/>
  <c r="L44" i="3"/>
  <c r="Z44" i="3"/>
  <c r="AK44" i="3"/>
  <c r="AL44" i="3"/>
  <c r="J45" i="3"/>
  <c r="L45" i="3"/>
  <c r="Z45" i="3"/>
  <c r="AK45" i="3"/>
  <c r="AL45" i="3"/>
  <c r="J46" i="3"/>
  <c r="L46" i="3"/>
  <c r="Z46" i="3"/>
  <c r="AK46" i="3"/>
  <c r="AL46" i="3"/>
  <c r="J47" i="3"/>
  <c r="L47" i="3"/>
  <c r="Z47" i="3"/>
  <c r="AA47" i="3" s="1"/>
  <c r="AC47" i="3" s="1"/>
  <c r="AK47" i="3"/>
  <c r="AL47" i="3"/>
  <c r="J48" i="3"/>
  <c r="L48" i="3"/>
  <c r="Z48" i="3"/>
  <c r="AA48" i="3" s="1"/>
  <c r="AC48" i="3" s="1"/>
  <c r="AK48" i="3"/>
  <c r="AL48" i="3"/>
  <c r="J49" i="3"/>
  <c r="L49" i="3"/>
  <c r="Z49" i="3"/>
  <c r="AK49" i="3"/>
  <c r="AL49" i="3"/>
  <c r="J50" i="3"/>
  <c r="L50" i="3"/>
  <c r="Z50" i="3"/>
  <c r="AK50" i="3"/>
  <c r="AL50" i="3"/>
  <c r="J51" i="3"/>
  <c r="L51" i="3"/>
  <c r="Z51" i="3"/>
  <c r="AK51" i="3"/>
  <c r="AL51" i="3"/>
  <c r="J52" i="3"/>
  <c r="L52" i="3"/>
  <c r="Z52" i="3"/>
  <c r="AK52" i="3"/>
  <c r="AL52" i="3"/>
  <c r="J53" i="3"/>
  <c r="L53" i="3"/>
  <c r="Z53" i="3"/>
  <c r="AK53" i="3"/>
  <c r="AL53" i="3"/>
  <c r="J54" i="3"/>
  <c r="L54" i="3"/>
  <c r="Z54" i="3"/>
  <c r="AK54" i="3"/>
  <c r="AL54" i="3"/>
  <c r="J55" i="3"/>
  <c r="L55" i="3"/>
  <c r="Z55" i="3"/>
  <c r="AK55" i="3"/>
  <c r="AL55" i="3"/>
  <c r="J56" i="3"/>
  <c r="L56" i="3"/>
  <c r="Z56" i="3"/>
  <c r="AK56" i="3"/>
  <c r="AL56" i="3"/>
  <c r="J57" i="3"/>
  <c r="L57" i="3"/>
  <c r="Z57" i="3"/>
  <c r="AA57" i="3" s="1"/>
  <c r="AC57" i="3" s="1"/>
  <c r="AL57" i="3"/>
  <c r="J58" i="3"/>
  <c r="L58" i="3"/>
  <c r="Z58" i="3"/>
  <c r="AA58" i="3" s="1"/>
  <c r="AC58" i="3" s="1"/>
  <c r="AK58" i="3"/>
  <c r="AL58" i="3"/>
  <c r="J59" i="3"/>
  <c r="L59" i="3"/>
  <c r="Z59" i="3"/>
  <c r="AA59" i="3" s="1"/>
  <c r="AC59" i="3" s="1"/>
  <c r="AK59" i="3"/>
  <c r="AL59" i="3"/>
  <c r="J60" i="3"/>
  <c r="L60" i="3"/>
  <c r="Z60" i="3"/>
  <c r="AA60" i="3" s="1"/>
  <c r="AC60" i="3" s="1"/>
  <c r="AK60" i="3"/>
  <c r="AL60" i="3"/>
  <c r="J61" i="3"/>
  <c r="L61" i="3"/>
  <c r="Z61" i="3"/>
  <c r="AK61" i="3"/>
  <c r="AL61" i="3"/>
  <c r="J62" i="3"/>
  <c r="L62" i="3"/>
  <c r="Z62" i="3"/>
  <c r="AK62" i="3"/>
  <c r="AL62" i="3"/>
  <c r="J63" i="3"/>
  <c r="L63" i="3"/>
  <c r="Z63" i="3"/>
  <c r="AK63" i="3"/>
  <c r="AL63" i="3"/>
  <c r="J64" i="3"/>
  <c r="L64" i="3"/>
  <c r="Z64" i="3"/>
  <c r="AK64" i="3"/>
  <c r="AL64" i="3"/>
  <c r="J65" i="3"/>
  <c r="L65" i="3"/>
  <c r="Z65" i="3"/>
  <c r="AK65" i="3"/>
  <c r="AL65" i="3"/>
  <c r="J66" i="3"/>
  <c r="L66" i="3"/>
  <c r="Z66" i="3"/>
  <c r="AK66" i="3"/>
  <c r="AL66" i="3"/>
  <c r="J67" i="3"/>
  <c r="L67" i="3"/>
  <c r="Z67" i="3"/>
  <c r="AK67" i="3"/>
  <c r="AL67" i="3"/>
  <c r="J68" i="3"/>
  <c r="L68" i="3"/>
  <c r="Z68" i="3"/>
  <c r="AK68" i="3"/>
  <c r="AL68" i="3"/>
  <c r="J69" i="3"/>
  <c r="L69" i="3"/>
  <c r="Z69" i="3"/>
  <c r="AK69" i="3"/>
  <c r="AL69" i="3"/>
  <c r="J70" i="3"/>
  <c r="L70" i="3"/>
  <c r="Z70" i="3"/>
  <c r="AK70" i="3"/>
  <c r="AL70" i="3"/>
  <c r="J71" i="3"/>
  <c r="L71" i="3"/>
  <c r="Z71" i="3"/>
  <c r="AA71" i="3" s="1"/>
  <c r="AC71" i="3" s="1"/>
  <c r="AK71" i="3"/>
  <c r="AL71" i="3"/>
  <c r="J72" i="3"/>
  <c r="L72" i="3"/>
  <c r="Z72" i="3"/>
  <c r="AA72" i="3" s="1"/>
  <c r="AC72" i="3" s="1"/>
  <c r="AK72" i="3"/>
  <c r="AL72" i="3"/>
  <c r="J73" i="3"/>
  <c r="L73" i="3"/>
  <c r="Z73" i="3"/>
  <c r="AA73" i="3" s="1"/>
  <c r="AC73" i="3" s="1"/>
  <c r="AK73" i="3"/>
  <c r="AL73" i="3"/>
  <c r="J74" i="3"/>
  <c r="L74" i="3"/>
  <c r="Z74" i="3"/>
  <c r="AA74" i="3" s="1"/>
  <c r="AC74" i="3" s="1"/>
  <c r="AK74" i="3"/>
  <c r="AL74" i="3"/>
  <c r="J75" i="3"/>
  <c r="L75" i="3"/>
  <c r="Z75" i="3"/>
  <c r="AA75" i="3" s="1"/>
  <c r="AC75" i="3" s="1"/>
  <c r="AK75" i="3"/>
  <c r="AL75" i="3"/>
  <c r="J76" i="3"/>
  <c r="L76" i="3"/>
  <c r="Z76" i="3"/>
  <c r="AA76" i="3" s="1"/>
  <c r="AC76" i="3" s="1"/>
  <c r="AK76" i="3"/>
  <c r="AL76" i="3"/>
  <c r="J77" i="3"/>
  <c r="L77" i="3"/>
  <c r="Z77" i="3"/>
  <c r="AA77" i="3" s="1"/>
  <c r="AC77" i="3" s="1"/>
  <c r="AK77" i="3"/>
  <c r="AL77" i="3"/>
  <c r="J78" i="3"/>
  <c r="L78" i="3"/>
  <c r="Z78" i="3"/>
  <c r="AA78" i="3" s="1"/>
  <c r="AC78" i="3" s="1"/>
  <c r="AK78" i="3"/>
  <c r="AL78" i="3"/>
  <c r="J79" i="3"/>
  <c r="L79" i="3"/>
  <c r="Z79" i="3"/>
  <c r="AK79" i="3"/>
  <c r="AL79" i="3"/>
  <c r="J80" i="3"/>
  <c r="L80" i="3"/>
  <c r="Z80" i="3"/>
  <c r="AK80" i="3"/>
  <c r="AL80" i="3"/>
  <c r="J81" i="3"/>
  <c r="L81" i="3"/>
  <c r="Z81" i="3"/>
  <c r="AK81" i="3"/>
  <c r="AL81" i="3"/>
  <c r="J82" i="3"/>
  <c r="L82" i="3"/>
  <c r="Z82" i="3"/>
  <c r="AK82" i="3"/>
  <c r="AL82" i="3"/>
  <c r="J83" i="3"/>
  <c r="L83" i="3"/>
  <c r="Z83" i="3"/>
  <c r="AK83" i="3"/>
  <c r="AL83" i="3"/>
  <c r="J84" i="3"/>
  <c r="L84" i="3"/>
  <c r="Z84" i="3"/>
  <c r="AK84" i="3"/>
  <c r="AL84" i="3"/>
  <c r="J85" i="3"/>
  <c r="L85" i="3"/>
  <c r="Z85" i="3"/>
  <c r="AK85" i="3"/>
  <c r="AL85" i="3"/>
  <c r="J86" i="3"/>
  <c r="L86" i="3"/>
  <c r="Z86" i="3"/>
  <c r="AK86" i="3"/>
  <c r="AL86" i="3"/>
  <c r="J87" i="3"/>
  <c r="L87" i="3"/>
  <c r="Z87" i="3"/>
  <c r="AK87" i="3"/>
  <c r="AL87" i="3"/>
  <c r="J88" i="3"/>
  <c r="L88" i="3"/>
  <c r="Z88" i="3"/>
  <c r="AK88" i="3"/>
  <c r="AL88" i="3"/>
  <c r="J89" i="3"/>
  <c r="L89" i="3"/>
  <c r="Z89" i="3"/>
  <c r="AK89" i="3"/>
  <c r="AL89" i="3"/>
  <c r="J90" i="3"/>
  <c r="L90" i="3"/>
  <c r="Z90" i="3"/>
  <c r="AK90" i="3"/>
  <c r="AL90" i="3"/>
  <c r="J91" i="3"/>
  <c r="L91" i="3"/>
  <c r="Z91" i="3"/>
  <c r="AK91" i="3"/>
  <c r="AL91" i="3"/>
  <c r="J92" i="3"/>
  <c r="L92" i="3"/>
  <c r="Z92" i="3"/>
  <c r="AK92" i="3"/>
  <c r="AL92" i="3"/>
  <c r="J93" i="3"/>
  <c r="L93" i="3"/>
  <c r="Z93" i="3"/>
  <c r="AK93" i="3"/>
  <c r="AL93" i="3"/>
  <c r="J94" i="3"/>
  <c r="L94" i="3"/>
  <c r="Z94" i="3"/>
  <c r="AK94" i="3"/>
  <c r="AL94" i="3"/>
  <c r="J95" i="3"/>
  <c r="L95" i="3"/>
  <c r="Z95" i="3"/>
  <c r="AK95" i="3"/>
  <c r="AL95" i="3"/>
  <c r="J96" i="3"/>
  <c r="L96" i="3"/>
  <c r="Z96" i="3"/>
  <c r="AK96" i="3"/>
  <c r="AL96" i="3"/>
  <c r="J97" i="3"/>
  <c r="L97" i="3"/>
  <c r="Z97" i="3"/>
  <c r="AK97" i="3"/>
  <c r="AL97" i="3"/>
  <c r="J98" i="3"/>
  <c r="L98" i="3"/>
  <c r="Z98" i="3"/>
  <c r="AK98" i="3"/>
  <c r="AL98" i="3"/>
  <c r="J99" i="3"/>
  <c r="L99" i="3"/>
  <c r="Z99" i="3"/>
  <c r="AK99" i="3"/>
  <c r="AL99" i="3"/>
  <c r="J100" i="3"/>
  <c r="L100" i="3"/>
  <c r="Z100" i="3"/>
  <c r="AK100" i="3"/>
  <c r="AL100" i="3"/>
  <c r="J101" i="3"/>
  <c r="L101" i="3"/>
  <c r="Z101" i="3"/>
  <c r="AL101" i="3"/>
  <c r="J102" i="3"/>
  <c r="L102" i="3"/>
  <c r="Z102" i="3"/>
  <c r="AK102" i="3"/>
  <c r="AL10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" i="3"/>
  <c r="AA102" i="3" l="1"/>
  <c r="AC102" i="3" s="1"/>
  <c r="AD102" i="3"/>
  <c r="AA100" i="3"/>
  <c r="AC100" i="3" s="1"/>
  <c r="AD100" i="3"/>
  <c r="AA98" i="3"/>
  <c r="AC98" i="3" s="1"/>
  <c r="AD98" i="3"/>
  <c r="AA96" i="3"/>
  <c r="AC96" i="3" s="1"/>
  <c r="AD96" i="3"/>
  <c r="AA94" i="3"/>
  <c r="AC94" i="3" s="1"/>
  <c r="AD94" i="3"/>
  <c r="AA92" i="3"/>
  <c r="AC92" i="3" s="1"/>
  <c r="AD92" i="3"/>
  <c r="AA90" i="3"/>
  <c r="AC90" i="3" s="1"/>
  <c r="AD90" i="3"/>
  <c r="AA88" i="3"/>
  <c r="AC88" i="3" s="1"/>
  <c r="AD88" i="3"/>
  <c r="AA86" i="3"/>
  <c r="AC86" i="3" s="1"/>
  <c r="AD86" i="3"/>
  <c r="AA84" i="3"/>
  <c r="AC84" i="3" s="1"/>
  <c r="AD84" i="3"/>
  <c r="AA82" i="3"/>
  <c r="AC82" i="3" s="1"/>
  <c r="AD82" i="3"/>
  <c r="AA80" i="3"/>
  <c r="AC80" i="3" s="1"/>
  <c r="AD80" i="3"/>
  <c r="R76" i="3"/>
  <c r="S76" i="3" s="1"/>
  <c r="H76" i="3"/>
  <c r="R74" i="3"/>
  <c r="S74" i="3" s="1"/>
  <c r="H74" i="3"/>
  <c r="R72" i="3"/>
  <c r="S72" i="3" s="1"/>
  <c r="H72" i="3"/>
  <c r="AA101" i="3"/>
  <c r="AC101" i="3" s="1"/>
  <c r="AD101" i="3"/>
  <c r="AA99" i="3"/>
  <c r="AC99" i="3" s="1"/>
  <c r="AD99" i="3"/>
  <c r="AA97" i="3"/>
  <c r="AC97" i="3" s="1"/>
  <c r="AD97" i="3"/>
  <c r="AA95" i="3"/>
  <c r="AC95" i="3" s="1"/>
  <c r="AD95" i="3"/>
  <c r="AA93" i="3"/>
  <c r="AC93" i="3" s="1"/>
  <c r="AD93" i="3"/>
  <c r="AA91" i="3"/>
  <c r="AC91" i="3" s="1"/>
  <c r="AD91" i="3"/>
  <c r="AA89" i="3"/>
  <c r="AC89" i="3" s="1"/>
  <c r="AD89" i="3"/>
  <c r="AA87" i="3"/>
  <c r="AC87" i="3" s="1"/>
  <c r="AD87" i="3"/>
  <c r="AA85" i="3"/>
  <c r="AC85" i="3" s="1"/>
  <c r="AD85" i="3"/>
  <c r="AA83" i="3"/>
  <c r="AC83" i="3" s="1"/>
  <c r="AD83" i="3"/>
  <c r="AA81" i="3"/>
  <c r="AC81" i="3" s="1"/>
  <c r="AD81" i="3"/>
  <c r="AA79" i="3"/>
  <c r="AC79" i="3" s="1"/>
  <c r="AD79" i="3"/>
  <c r="R78" i="3"/>
  <c r="S78" i="3" s="1"/>
  <c r="H78" i="3"/>
  <c r="R77" i="3"/>
  <c r="S77" i="3" s="1"/>
  <c r="H77" i="3"/>
  <c r="R75" i="3"/>
  <c r="S75" i="3" s="1"/>
  <c r="H75" i="3"/>
  <c r="R73" i="3"/>
  <c r="S73" i="3" s="1"/>
  <c r="H73" i="3"/>
  <c r="H71" i="3"/>
  <c r="R71" i="3"/>
  <c r="S71" i="3" s="1"/>
  <c r="AD78" i="3"/>
  <c r="N78" i="3" s="1"/>
  <c r="O78" i="3" s="1"/>
  <c r="Q78" i="3" s="1"/>
  <c r="AD77" i="3"/>
  <c r="P77" i="3" s="1"/>
  <c r="AD76" i="3"/>
  <c r="N76" i="3" s="1"/>
  <c r="O76" i="3" s="1"/>
  <c r="Q76" i="3" s="1"/>
  <c r="AD75" i="3"/>
  <c r="P75" i="3" s="1"/>
  <c r="AD74" i="3"/>
  <c r="N74" i="3" s="1"/>
  <c r="O74" i="3" s="1"/>
  <c r="Q74" i="3" s="1"/>
  <c r="AD73" i="3"/>
  <c r="P73" i="3" s="1"/>
  <c r="AD72" i="3"/>
  <c r="N72" i="3" s="1"/>
  <c r="O72" i="3" s="1"/>
  <c r="Q72" i="3" s="1"/>
  <c r="AD71" i="3"/>
  <c r="N71" i="3" s="1"/>
  <c r="O71" i="3" s="1"/>
  <c r="Q71" i="3" s="1"/>
  <c r="AA70" i="3"/>
  <c r="AC70" i="3" s="1"/>
  <c r="AD70" i="3"/>
  <c r="AA68" i="3"/>
  <c r="AC68" i="3" s="1"/>
  <c r="AD68" i="3"/>
  <c r="AA66" i="3"/>
  <c r="AC66" i="3" s="1"/>
  <c r="AD66" i="3"/>
  <c r="AA64" i="3"/>
  <c r="AC64" i="3" s="1"/>
  <c r="AD64" i="3"/>
  <c r="AA62" i="3"/>
  <c r="AC62" i="3" s="1"/>
  <c r="AD62" i="3"/>
  <c r="H60" i="3"/>
  <c r="R60" i="3"/>
  <c r="S60" i="3" s="1"/>
  <c r="H58" i="3"/>
  <c r="R58" i="3"/>
  <c r="S58" i="3" s="1"/>
  <c r="AA69" i="3"/>
  <c r="AC69" i="3" s="1"/>
  <c r="AD69" i="3"/>
  <c r="AA67" i="3"/>
  <c r="AC67" i="3" s="1"/>
  <c r="AD67" i="3"/>
  <c r="AA65" i="3"/>
  <c r="AC65" i="3" s="1"/>
  <c r="AD65" i="3"/>
  <c r="AA63" i="3"/>
  <c r="AC63" i="3" s="1"/>
  <c r="AD63" i="3"/>
  <c r="AA61" i="3"/>
  <c r="AC61" i="3" s="1"/>
  <c r="AD61" i="3"/>
  <c r="H59" i="3"/>
  <c r="R59" i="3"/>
  <c r="S59" i="3" s="1"/>
  <c r="H57" i="3"/>
  <c r="R57" i="3"/>
  <c r="S57" i="3" s="1"/>
  <c r="AA56" i="3"/>
  <c r="AC56" i="3" s="1"/>
  <c r="AD56" i="3"/>
  <c r="AA54" i="3"/>
  <c r="AC54" i="3" s="1"/>
  <c r="AD54" i="3"/>
  <c r="AA52" i="3"/>
  <c r="AC52" i="3" s="1"/>
  <c r="AD52" i="3"/>
  <c r="AA50" i="3"/>
  <c r="AC50" i="3" s="1"/>
  <c r="AD50" i="3"/>
  <c r="R48" i="3"/>
  <c r="S48" i="3" s="1"/>
  <c r="H48" i="3"/>
  <c r="AD60" i="3"/>
  <c r="P60" i="3" s="1"/>
  <c r="AD59" i="3"/>
  <c r="N59" i="3" s="1"/>
  <c r="O59" i="3" s="1"/>
  <c r="Q59" i="3" s="1"/>
  <c r="AD58" i="3"/>
  <c r="P58" i="3" s="1"/>
  <c r="AD57" i="3"/>
  <c r="N57" i="3" s="1"/>
  <c r="O57" i="3" s="1"/>
  <c r="Q57" i="3" s="1"/>
  <c r="AA55" i="3"/>
  <c r="AC55" i="3" s="1"/>
  <c r="AD55" i="3"/>
  <c r="AA53" i="3"/>
  <c r="AC53" i="3" s="1"/>
  <c r="AD53" i="3"/>
  <c r="AA51" i="3"/>
  <c r="AC51" i="3" s="1"/>
  <c r="AD51" i="3"/>
  <c r="AA49" i="3"/>
  <c r="AC49" i="3" s="1"/>
  <c r="AD49" i="3"/>
  <c r="H47" i="3"/>
  <c r="R47" i="3"/>
  <c r="S47" i="3" s="1"/>
  <c r="F35" i="3"/>
  <c r="AD48" i="3"/>
  <c r="N48" i="3" s="1"/>
  <c r="O48" i="3" s="1"/>
  <c r="Q48" i="3" s="1"/>
  <c r="AD47" i="3"/>
  <c r="P47" i="3" s="1"/>
  <c r="AA45" i="3"/>
  <c r="AC45" i="3" s="1"/>
  <c r="AD45" i="3"/>
  <c r="AA43" i="3"/>
  <c r="AC43" i="3" s="1"/>
  <c r="AD43" i="3"/>
  <c r="AA41" i="3"/>
  <c r="AC41" i="3" s="1"/>
  <c r="AD41" i="3"/>
  <c r="AA39" i="3"/>
  <c r="AC39" i="3" s="1"/>
  <c r="AD39" i="3"/>
  <c r="AA37" i="3"/>
  <c r="AC37" i="3" s="1"/>
  <c r="AD37" i="3"/>
  <c r="AA35" i="3"/>
  <c r="AC35" i="3" s="1"/>
  <c r="AD35" i="3"/>
  <c r="R34" i="3"/>
  <c r="S34" i="3" s="1"/>
  <c r="H34" i="3"/>
  <c r="F33" i="3"/>
  <c r="F32" i="3"/>
  <c r="F31" i="3"/>
  <c r="F30" i="3"/>
  <c r="F29" i="3"/>
  <c r="F28" i="3"/>
  <c r="F27" i="3"/>
  <c r="F26" i="3"/>
  <c r="F25" i="3"/>
  <c r="AA46" i="3"/>
  <c r="AC46" i="3" s="1"/>
  <c r="AD46" i="3"/>
  <c r="AA44" i="3"/>
  <c r="AC44" i="3" s="1"/>
  <c r="AD44" i="3"/>
  <c r="AA42" i="3"/>
  <c r="AC42" i="3" s="1"/>
  <c r="AD42" i="3"/>
  <c r="AA40" i="3"/>
  <c r="AC40" i="3" s="1"/>
  <c r="AD40" i="3"/>
  <c r="AA38" i="3"/>
  <c r="AC38" i="3" s="1"/>
  <c r="AD38" i="3"/>
  <c r="AA36" i="3"/>
  <c r="AC36" i="3" s="1"/>
  <c r="AD36" i="3"/>
  <c r="F34" i="3"/>
  <c r="R33" i="3"/>
  <c r="S33" i="3" s="1"/>
  <c r="H33" i="3"/>
  <c r="H32" i="3"/>
  <c r="R32" i="3"/>
  <c r="S32" i="3" s="1"/>
  <c r="AD34" i="3"/>
  <c r="P34" i="3" s="1"/>
  <c r="AD33" i="3"/>
  <c r="N33" i="3" s="1"/>
  <c r="O33" i="3" s="1"/>
  <c r="Q33" i="3" s="1"/>
  <c r="AD32" i="3"/>
  <c r="N32" i="3" s="1"/>
  <c r="O32" i="3" s="1"/>
  <c r="Q32" i="3" s="1"/>
  <c r="AA30" i="3"/>
  <c r="AC30" i="3" s="1"/>
  <c r="AD30" i="3"/>
  <c r="AA28" i="3"/>
  <c r="AC28" i="3" s="1"/>
  <c r="AD28" i="3"/>
  <c r="AA26" i="3"/>
  <c r="AC26" i="3" s="1"/>
  <c r="AD26" i="3"/>
  <c r="F24" i="3"/>
  <c r="R23" i="3"/>
  <c r="S23" i="3" s="1"/>
  <c r="H23" i="3"/>
  <c r="AA31" i="3"/>
  <c r="AC31" i="3" s="1"/>
  <c r="AD31" i="3"/>
  <c r="AA29" i="3"/>
  <c r="AC29" i="3" s="1"/>
  <c r="AD29" i="3"/>
  <c r="AA27" i="3"/>
  <c r="AC27" i="3" s="1"/>
  <c r="AD27" i="3"/>
  <c r="AA25" i="3"/>
  <c r="AC25" i="3" s="1"/>
  <c r="AD25" i="3"/>
  <c r="R24" i="3"/>
  <c r="S24" i="3" s="1"/>
  <c r="H24" i="3"/>
  <c r="F23" i="3"/>
  <c r="AD24" i="3"/>
  <c r="N24" i="3" s="1"/>
  <c r="O24" i="3" s="1"/>
  <c r="Q24" i="3" s="1"/>
  <c r="AD23" i="3"/>
  <c r="P23" i="3" s="1"/>
  <c r="P57" i="3" l="1"/>
  <c r="P71" i="3"/>
  <c r="N73" i="3"/>
  <c r="O73" i="3" s="1"/>
  <c r="Q73" i="3" s="1"/>
  <c r="N77" i="3"/>
  <c r="O77" i="3" s="1"/>
  <c r="Q77" i="3" s="1"/>
  <c r="N23" i="3"/>
  <c r="O23" i="3" s="1"/>
  <c r="Q23" i="3" s="1"/>
  <c r="P32" i="3"/>
  <c r="N34" i="3"/>
  <c r="O34" i="3" s="1"/>
  <c r="Q34" i="3" s="1"/>
  <c r="P59" i="3"/>
  <c r="N75" i="3"/>
  <c r="O75" i="3" s="1"/>
  <c r="Q75" i="3" s="1"/>
  <c r="H25" i="3"/>
  <c r="N25" i="3"/>
  <c r="O25" i="3" s="1"/>
  <c r="Q25" i="3" s="1"/>
  <c r="R25" i="3"/>
  <c r="S25" i="3" s="1"/>
  <c r="P25" i="3"/>
  <c r="H29" i="3"/>
  <c r="N29" i="3"/>
  <c r="O29" i="3" s="1"/>
  <c r="Q29" i="3" s="1"/>
  <c r="R29" i="3"/>
  <c r="S29" i="3" s="1"/>
  <c r="P29" i="3"/>
  <c r="H31" i="3"/>
  <c r="N31" i="3"/>
  <c r="O31" i="3" s="1"/>
  <c r="Q31" i="3" s="1"/>
  <c r="R31" i="3"/>
  <c r="S31" i="3" s="1"/>
  <c r="P31" i="3"/>
  <c r="H26" i="3"/>
  <c r="P26" i="3"/>
  <c r="N26" i="3"/>
  <c r="O26" i="3" s="1"/>
  <c r="Q26" i="3" s="1"/>
  <c r="R26" i="3"/>
  <c r="S26" i="3" s="1"/>
  <c r="H28" i="3"/>
  <c r="P28" i="3"/>
  <c r="N28" i="3"/>
  <c r="O28" i="3" s="1"/>
  <c r="Q28" i="3" s="1"/>
  <c r="R28" i="3"/>
  <c r="S28" i="3" s="1"/>
  <c r="H30" i="3"/>
  <c r="P30" i="3"/>
  <c r="N30" i="3"/>
  <c r="O30" i="3" s="1"/>
  <c r="Q30" i="3" s="1"/>
  <c r="R30" i="3"/>
  <c r="S30" i="3" s="1"/>
  <c r="T33" i="3"/>
  <c r="AG33" i="3"/>
  <c r="P33" i="3"/>
  <c r="T24" i="3"/>
  <c r="AG24" i="3"/>
  <c r="P24" i="3"/>
  <c r="T32" i="3"/>
  <c r="AG32" i="3"/>
  <c r="H36" i="3"/>
  <c r="N36" i="3"/>
  <c r="O36" i="3" s="1"/>
  <c r="Q36" i="3" s="1"/>
  <c r="R36" i="3"/>
  <c r="S36" i="3" s="1"/>
  <c r="P36" i="3"/>
  <c r="N47" i="3"/>
  <c r="O47" i="3" s="1"/>
  <c r="Q47" i="3" s="1"/>
  <c r="T48" i="3"/>
  <c r="Y48" i="3" s="1"/>
  <c r="AG48" i="3"/>
  <c r="P48" i="3"/>
  <c r="N58" i="3"/>
  <c r="O58" i="3" s="1"/>
  <c r="Q58" i="3" s="1"/>
  <c r="N60" i="3"/>
  <c r="O60" i="3" s="1"/>
  <c r="Q60" i="3" s="1"/>
  <c r="T78" i="3"/>
  <c r="Y78" i="3" s="1"/>
  <c r="AG78" i="3"/>
  <c r="P78" i="3"/>
  <c r="T72" i="3"/>
  <c r="Y72" i="3" s="1"/>
  <c r="AG72" i="3"/>
  <c r="P72" i="3"/>
  <c r="T74" i="3"/>
  <c r="Y74" i="3" s="1"/>
  <c r="AG74" i="3"/>
  <c r="P74" i="3"/>
  <c r="T76" i="3"/>
  <c r="Y76" i="3" s="1"/>
  <c r="AG76" i="3"/>
  <c r="P76" i="3"/>
  <c r="H27" i="3"/>
  <c r="N27" i="3"/>
  <c r="O27" i="3" s="1"/>
  <c r="Q27" i="3" s="1"/>
  <c r="R27" i="3"/>
  <c r="S27" i="3" s="1"/>
  <c r="P27" i="3"/>
  <c r="H38" i="3"/>
  <c r="N38" i="3"/>
  <c r="O38" i="3" s="1"/>
  <c r="Q38" i="3" s="1"/>
  <c r="R38" i="3"/>
  <c r="S38" i="3" s="1"/>
  <c r="P38" i="3"/>
  <c r="H40" i="3"/>
  <c r="N40" i="3"/>
  <c r="O40" i="3" s="1"/>
  <c r="Q40" i="3" s="1"/>
  <c r="R40" i="3"/>
  <c r="S40" i="3" s="1"/>
  <c r="P40" i="3"/>
  <c r="H42" i="3"/>
  <c r="N42" i="3"/>
  <c r="O42" i="3" s="1"/>
  <c r="Q42" i="3" s="1"/>
  <c r="R42" i="3"/>
  <c r="S42" i="3" s="1"/>
  <c r="P42" i="3"/>
  <c r="H44" i="3"/>
  <c r="N44" i="3"/>
  <c r="O44" i="3" s="1"/>
  <c r="Q44" i="3" s="1"/>
  <c r="R44" i="3"/>
  <c r="S44" i="3" s="1"/>
  <c r="P44" i="3"/>
  <c r="H46" i="3"/>
  <c r="N46" i="3"/>
  <c r="O46" i="3" s="1"/>
  <c r="Q46" i="3" s="1"/>
  <c r="R46" i="3"/>
  <c r="S46" i="3" s="1"/>
  <c r="P46" i="3"/>
  <c r="H35" i="3"/>
  <c r="P35" i="3"/>
  <c r="N35" i="3"/>
  <c r="O35" i="3" s="1"/>
  <c r="Q35" i="3" s="1"/>
  <c r="R35" i="3"/>
  <c r="S35" i="3" s="1"/>
  <c r="H37" i="3"/>
  <c r="P37" i="3"/>
  <c r="N37" i="3"/>
  <c r="O37" i="3" s="1"/>
  <c r="Q37" i="3" s="1"/>
  <c r="R37" i="3"/>
  <c r="S37" i="3" s="1"/>
  <c r="H39" i="3"/>
  <c r="P39" i="3"/>
  <c r="N39" i="3"/>
  <c r="O39" i="3" s="1"/>
  <c r="Q39" i="3" s="1"/>
  <c r="R39" i="3"/>
  <c r="S39" i="3" s="1"/>
  <c r="H41" i="3"/>
  <c r="P41" i="3"/>
  <c r="N41" i="3"/>
  <c r="O41" i="3" s="1"/>
  <c r="Q41" i="3" s="1"/>
  <c r="R41" i="3"/>
  <c r="S41" i="3" s="1"/>
  <c r="H43" i="3"/>
  <c r="P43" i="3"/>
  <c r="N43" i="3"/>
  <c r="O43" i="3" s="1"/>
  <c r="Q43" i="3" s="1"/>
  <c r="R43" i="3"/>
  <c r="S43" i="3" s="1"/>
  <c r="H45" i="3"/>
  <c r="P45" i="3"/>
  <c r="N45" i="3"/>
  <c r="O45" i="3" s="1"/>
  <c r="Q45" i="3" s="1"/>
  <c r="R45" i="3"/>
  <c r="S45" i="3" s="1"/>
  <c r="H49" i="3"/>
  <c r="N49" i="3"/>
  <c r="O49" i="3" s="1"/>
  <c r="Q49" i="3" s="1"/>
  <c r="R49" i="3"/>
  <c r="S49" i="3" s="1"/>
  <c r="P49" i="3"/>
  <c r="H51" i="3"/>
  <c r="N51" i="3"/>
  <c r="O51" i="3" s="1"/>
  <c r="Q51" i="3" s="1"/>
  <c r="R51" i="3"/>
  <c r="S51" i="3" s="1"/>
  <c r="P51" i="3"/>
  <c r="H53" i="3"/>
  <c r="N53" i="3"/>
  <c r="O53" i="3" s="1"/>
  <c r="Q53" i="3" s="1"/>
  <c r="R53" i="3"/>
  <c r="S53" i="3" s="1"/>
  <c r="P53" i="3"/>
  <c r="H55" i="3"/>
  <c r="N55" i="3"/>
  <c r="O55" i="3" s="1"/>
  <c r="Q55" i="3" s="1"/>
  <c r="R55" i="3"/>
  <c r="S55" i="3" s="1"/>
  <c r="P55" i="3"/>
  <c r="H50" i="3"/>
  <c r="P50" i="3"/>
  <c r="N50" i="3"/>
  <c r="O50" i="3" s="1"/>
  <c r="Q50" i="3" s="1"/>
  <c r="R50" i="3"/>
  <c r="S50" i="3" s="1"/>
  <c r="H52" i="3"/>
  <c r="P52" i="3"/>
  <c r="N52" i="3"/>
  <c r="O52" i="3" s="1"/>
  <c r="Q52" i="3" s="1"/>
  <c r="R52" i="3"/>
  <c r="S52" i="3" s="1"/>
  <c r="H54" i="3"/>
  <c r="P54" i="3"/>
  <c r="N54" i="3"/>
  <c r="O54" i="3" s="1"/>
  <c r="Q54" i="3" s="1"/>
  <c r="R54" i="3"/>
  <c r="S54" i="3" s="1"/>
  <c r="H56" i="3"/>
  <c r="P56" i="3"/>
  <c r="N56" i="3"/>
  <c r="O56" i="3" s="1"/>
  <c r="Q56" i="3" s="1"/>
  <c r="R56" i="3"/>
  <c r="S56" i="3" s="1"/>
  <c r="T57" i="3"/>
  <c r="Y57" i="3" s="1"/>
  <c r="AG57" i="3"/>
  <c r="T59" i="3"/>
  <c r="Y59" i="3" s="1"/>
  <c r="AG59" i="3"/>
  <c r="H61" i="3"/>
  <c r="N61" i="3"/>
  <c r="O61" i="3" s="1"/>
  <c r="Q61" i="3" s="1"/>
  <c r="R61" i="3"/>
  <c r="S61" i="3" s="1"/>
  <c r="P61" i="3"/>
  <c r="H63" i="3"/>
  <c r="N63" i="3"/>
  <c r="O63" i="3" s="1"/>
  <c r="Q63" i="3" s="1"/>
  <c r="R63" i="3"/>
  <c r="S63" i="3" s="1"/>
  <c r="P63" i="3"/>
  <c r="H65" i="3"/>
  <c r="N65" i="3"/>
  <c r="O65" i="3" s="1"/>
  <c r="Q65" i="3" s="1"/>
  <c r="R65" i="3"/>
  <c r="S65" i="3" s="1"/>
  <c r="P65" i="3"/>
  <c r="H67" i="3"/>
  <c r="N67" i="3"/>
  <c r="O67" i="3" s="1"/>
  <c r="Q67" i="3" s="1"/>
  <c r="R67" i="3"/>
  <c r="S67" i="3" s="1"/>
  <c r="P67" i="3"/>
  <c r="H69" i="3"/>
  <c r="N69" i="3"/>
  <c r="O69" i="3" s="1"/>
  <c r="Q69" i="3" s="1"/>
  <c r="R69" i="3"/>
  <c r="S69" i="3" s="1"/>
  <c r="P69" i="3"/>
  <c r="AG58" i="3"/>
  <c r="H62" i="3"/>
  <c r="P62" i="3"/>
  <c r="N62" i="3"/>
  <c r="O62" i="3" s="1"/>
  <c r="Q62" i="3" s="1"/>
  <c r="R62" i="3"/>
  <c r="S62" i="3" s="1"/>
  <c r="H64" i="3"/>
  <c r="P64" i="3"/>
  <c r="N64" i="3"/>
  <c r="O64" i="3" s="1"/>
  <c r="Q64" i="3" s="1"/>
  <c r="R64" i="3"/>
  <c r="S64" i="3" s="1"/>
  <c r="H66" i="3"/>
  <c r="P66" i="3"/>
  <c r="N66" i="3"/>
  <c r="O66" i="3" s="1"/>
  <c r="Q66" i="3" s="1"/>
  <c r="R66" i="3"/>
  <c r="S66" i="3" s="1"/>
  <c r="H68" i="3"/>
  <c r="P68" i="3"/>
  <c r="N68" i="3"/>
  <c r="O68" i="3" s="1"/>
  <c r="Q68" i="3" s="1"/>
  <c r="R68" i="3"/>
  <c r="S68" i="3" s="1"/>
  <c r="H70" i="3"/>
  <c r="P70" i="3"/>
  <c r="N70" i="3"/>
  <c r="O70" i="3" s="1"/>
  <c r="Q70" i="3" s="1"/>
  <c r="R70" i="3"/>
  <c r="S70" i="3" s="1"/>
  <c r="T71" i="3"/>
  <c r="Y71" i="3" s="1"/>
  <c r="AG71" i="3"/>
  <c r="H79" i="3"/>
  <c r="N79" i="3"/>
  <c r="O79" i="3" s="1"/>
  <c r="Q79" i="3" s="1"/>
  <c r="R79" i="3"/>
  <c r="S79" i="3" s="1"/>
  <c r="P79" i="3"/>
  <c r="H81" i="3"/>
  <c r="N81" i="3"/>
  <c r="O81" i="3" s="1"/>
  <c r="Q81" i="3" s="1"/>
  <c r="R81" i="3"/>
  <c r="S81" i="3" s="1"/>
  <c r="P81" i="3"/>
  <c r="H83" i="3"/>
  <c r="N83" i="3"/>
  <c r="O83" i="3" s="1"/>
  <c r="Q83" i="3" s="1"/>
  <c r="R83" i="3"/>
  <c r="S83" i="3" s="1"/>
  <c r="P83" i="3"/>
  <c r="H85" i="3"/>
  <c r="N85" i="3"/>
  <c r="O85" i="3" s="1"/>
  <c r="Q85" i="3" s="1"/>
  <c r="R85" i="3"/>
  <c r="S85" i="3" s="1"/>
  <c r="P85" i="3"/>
  <c r="H87" i="3"/>
  <c r="N87" i="3"/>
  <c r="O87" i="3" s="1"/>
  <c r="Q87" i="3" s="1"/>
  <c r="R87" i="3"/>
  <c r="S87" i="3" s="1"/>
  <c r="P87" i="3"/>
  <c r="H89" i="3"/>
  <c r="N89" i="3"/>
  <c r="O89" i="3" s="1"/>
  <c r="Q89" i="3" s="1"/>
  <c r="R89" i="3"/>
  <c r="S89" i="3" s="1"/>
  <c r="P89" i="3"/>
  <c r="H91" i="3"/>
  <c r="N91" i="3"/>
  <c r="O91" i="3" s="1"/>
  <c r="Q91" i="3" s="1"/>
  <c r="R91" i="3"/>
  <c r="S91" i="3" s="1"/>
  <c r="P91" i="3"/>
  <c r="H93" i="3"/>
  <c r="N93" i="3"/>
  <c r="O93" i="3" s="1"/>
  <c r="Q93" i="3" s="1"/>
  <c r="R93" i="3"/>
  <c r="S93" i="3" s="1"/>
  <c r="P93" i="3"/>
  <c r="H95" i="3"/>
  <c r="N95" i="3"/>
  <c r="O95" i="3" s="1"/>
  <c r="Q95" i="3" s="1"/>
  <c r="R95" i="3"/>
  <c r="S95" i="3" s="1"/>
  <c r="P95" i="3"/>
  <c r="H97" i="3"/>
  <c r="N97" i="3"/>
  <c r="O97" i="3" s="1"/>
  <c r="Q97" i="3" s="1"/>
  <c r="R97" i="3"/>
  <c r="S97" i="3" s="1"/>
  <c r="P97" i="3"/>
  <c r="H99" i="3"/>
  <c r="N99" i="3"/>
  <c r="O99" i="3" s="1"/>
  <c r="Q99" i="3" s="1"/>
  <c r="R99" i="3"/>
  <c r="S99" i="3" s="1"/>
  <c r="P99" i="3"/>
  <c r="H101" i="3"/>
  <c r="N101" i="3"/>
  <c r="O101" i="3" s="1"/>
  <c r="Q101" i="3" s="1"/>
  <c r="R101" i="3"/>
  <c r="S101" i="3" s="1"/>
  <c r="P101" i="3"/>
  <c r="H80" i="3"/>
  <c r="P80" i="3"/>
  <c r="N80" i="3"/>
  <c r="O80" i="3" s="1"/>
  <c r="Q80" i="3" s="1"/>
  <c r="R80" i="3"/>
  <c r="S80" i="3" s="1"/>
  <c r="H82" i="3"/>
  <c r="P82" i="3"/>
  <c r="N82" i="3"/>
  <c r="O82" i="3" s="1"/>
  <c r="Q82" i="3" s="1"/>
  <c r="R82" i="3"/>
  <c r="S82" i="3" s="1"/>
  <c r="H84" i="3"/>
  <c r="P84" i="3"/>
  <c r="N84" i="3"/>
  <c r="O84" i="3" s="1"/>
  <c r="Q84" i="3" s="1"/>
  <c r="R84" i="3"/>
  <c r="S84" i="3" s="1"/>
  <c r="H86" i="3"/>
  <c r="P86" i="3"/>
  <c r="N86" i="3"/>
  <c r="O86" i="3" s="1"/>
  <c r="Q86" i="3" s="1"/>
  <c r="R86" i="3"/>
  <c r="S86" i="3" s="1"/>
  <c r="H88" i="3"/>
  <c r="P88" i="3"/>
  <c r="N88" i="3"/>
  <c r="O88" i="3" s="1"/>
  <c r="Q88" i="3" s="1"/>
  <c r="R88" i="3"/>
  <c r="S88" i="3" s="1"/>
  <c r="H90" i="3"/>
  <c r="P90" i="3"/>
  <c r="N90" i="3"/>
  <c r="O90" i="3" s="1"/>
  <c r="Q90" i="3" s="1"/>
  <c r="R90" i="3"/>
  <c r="S90" i="3" s="1"/>
  <c r="H92" i="3"/>
  <c r="P92" i="3"/>
  <c r="N92" i="3"/>
  <c r="O92" i="3" s="1"/>
  <c r="Q92" i="3" s="1"/>
  <c r="R92" i="3"/>
  <c r="S92" i="3" s="1"/>
  <c r="H94" i="3"/>
  <c r="P94" i="3"/>
  <c r="N94" i="3"/>
  <c r="O94" i="3" s="1"/>
  <c r="Q94" i="3" s="1"/>
  <c r="R94" i="3"/>
  <c r="S94" i="3" s="1"/>
  <c r="H96" i="3"/>
  <c r="P96" i="3"/>
  <c r="N96" i="3"/>
  <c r="O96" i="3" s="1"/>
  <c r="Q96" i="3" s="1"/>
  <c r="R96" i="3"/>
  <c r="S96" i="3" s="1"/>
  <c r="H98" i="3"/>
  <c r="P98" i="3"/>
  <c r="N98" i="3"/>
  <c r="O98" i="3" s="1"/>
  <c r="Q98" i="3" s="1"/>
  <c r="R98" i="3"/>
  <c r="S98" i="3" s="1"/>
  <c r="H100" i="3"/>
  <c r="P100" i="3"/>
  <c r="N100" i="3"/>
  <c r="O100" i="3" s="1"/>
  <c r="Q100" i="3" s="1"/>
  <c r="R100" i="3"/>
  <c r="S100" i="3" s="1"/>
  <c r="H102" i="3"/>
  <c r="P102" i="3"/>
  <c r="N102" i="3"/>
  <c r="O102" i="3" s="1"/>
  <c r="Q102" i="3" s="1"/>
  <c r="R102" i="3"/>
  <c r="S102" i="3" s="1"/>
  <c r="AK3" i="3"/>
  <c r="AK5" i="3"/>
  <c r="AK6" i="3"/>
  <c r="AK7" i="3"/>
  <c r="AK8" i="3"/>
  <c r="AK9" i="3"/>
  <c r="AK10" i="3"/>
  <c r="AK12" i="3"/>
  <c r="AK13" i="3"/>
  <c r="AK15" i="3"/>
  <c r="AK16" i="3"/>
  <c r="AK18" i="3"/>
  <c r="AK19" i="3"/>
  <c r="AK20" i="3"/>
  <c r="AK21" i="3"/>
  <c r="AK22" i="3"/>
  <c r="T75" i="3" l="1"/>
  <c r="Y75" i="3" s="1"/>
  <c r="AG77" i="3"/>
  <c r="T73" i="3"/>
  <c r="Y73" i="3" s="1"/>
  <c r="T23" i="3"/>
  <c r="Y23" i="3" s="1"/>
  <c r="AG47" i="3"/>
  <c r="AG73" i="3"/>
  <c r="T34" i="3"/>
  <c r="Y34" i="3" s="1"/>
  <c r="T58" i="3"/>
  <c r="Y58" i="3" s="1"/>
  <c r="T47" i="3"/>
  <c r="Y47" i="3" s="1"/>
  <c r="AG75" i="3"/>
  <c r="AE75" i="3" s="1"/>
  <c r="AF75" i="3" s="1"/>
  <c r="AG34" i="3"/>
  <c r="AE34" i="3" s="1"/>
  <c r="AF34" i="3" s="1"/>
  <c r="AG23" i="3"/>
  <c r="T60" i="3"/>
  <c r="Y60" i="3" s="1"/>
  <c r="T77" i="3"/>
  <c r="Y77" i="3" s="1"/>
  <c r="AE74" i="3"/>
  <c r="AF74" i="3" s="1"/>
  <c r="AE78" i="3"/>
  <c r="AF78" i="3" s="1"/>
  <c r="AE32" i="3"/>
  <c r="AF32" i="3" s="1"/>
  <c r="AE23" i="3"/>
  <c r="AF23" i="3" s="1"/>
  <c r="AE33" i="3"/>
  <c r="AF33" i="3" s="1"/>
  <c r="T102" i="3"/>
  <c r="Y102" i="3" s="1"/>
  <c r="AG102" i="3"/>
  <c r="T96" i="3"/>
  <c r="Y96" i="3" s="1"/>
  <c r="AG96" i="3"/>
  <c r="T94" i="3"/>
  <c r="Y94" i="3" s="1"/>
  <c r="AG94" i="3"/>
  <c r="T90" i="3"/>
  <c r="Y90" i="3" s="1"/>
  <c r="AG90" i="3"/>
  <c r="T86" i="3"/>
  <c r="Y86" i="3" s="1"/>
  <c r="AG86" i="3"/>
  <c r="T82" i="3"/>
  <c r="Y82" i="3" s="1"/>
  <c r="AG82" i="3"/>
  <c r="T80" i="3"/>
  <c r="Y80" i="3" s="1"/>
  <c r="AG80" i="3"/>
  <c r="T99" i="3"/>
  <c r="Y99" i="3" s="1"/>
  <c r="AG99" i="3"/>
  <c r="T95" i="3"/>
  <c r="Y95" i="3" s="1"/>
  <c r="AG95" i="3"/>
  <c r="T93" i="3"/>
  <c r="Y93" i="3" s="1"/>
  <c r="AG93" i="3"/>
  <c r="T91" i="3"/>
  <c r="Y91" i="3" s="1"/>
  <c r="AG91" i="3"/>
  <c r="T89" i="3"/>
  <c r="Y89" i="3" s="1"/>
  <c r="AG89" i="3"/>
  <c r="T87" i="3"/>
  <c r="Y87" i="3" s="1"/>
  <c r="AG87" i="3"/>
  <c r="T85" i="3"/>
  <c r="Y85" i="3" s="1"/>
  <c r="AG85" i="3"/>
  <c r="T66" i="3"/>
  <c r="Y66" i="3" s="1"/>
  <c r="AG66" i="3"/>
  <c r="T64" i="3"/>
  <c r="Y64" i="3" s="1"/>
  <c r="AG64" i="3"/>
  <c r="T62" i="3"/>
  <c r="Y62" i="3" s="1"/>
  <c r="AG62" i="3"/>
  <c r="T69" i="3"/>
  <c r="Y69" i="3" s="1"/>
  <c r="AG69" i="3"/>
  <c r="T67" i="3"/>
  <c r="Y67" i="3" s="1"/>
  <c r="AG67" i="3"/>
  <c r="T65" i="3"/>
  <c r="Y65" i="3" s="1"/>
  <c r="AG65" i="3"/>
  <c r="T63" i="3"/>
  <c r="Y63" i="3" s="1"/>
  <c r="AG63" i="3"/>
  <c r="T56" i="3"/>
  <c r="Y56" i="3" s="1"/>
  <c r="AG56" i="3"/>
  <c r="T52" i="3"/>
  <c r="Y52" i="3" s="1"/>
  <c r="AG52" i="3"/>
  <c r="T50" i="3"/>
  <c r="Y50" i="3" s="1"/>
  <c r="AG50" i="3"/>
  <c r="T55" i="3"/>
  <c r="Y55" i="3" s="1"/>
  <c r="AG55" i="3"/>
  <c r="T43" i="3"/>
  <c r="Y43" i="3" s="1"/>
  <c r="AG43" i="3"/>
  <c r="T41" i="3"/>
  <c r="Y41" i="3" s="1"/>
  <c r="AG41" i="3"/>
  <c r="T37" i="3"/>
  <c r="Y37" i="3" s="1"/>
  <c r="AG37" i="3"/>
  <c r="T35" i="3"/>
  <c r="AG35" i="3"/>
  <c r="T46" i="3"/>
  <c r="Y46" i="3" s="1"/>
  <c r="AG46" i="3"/>
  <c r="T44" i="3"/>
  <c r="Y44" i="3" s="1"/>
  <c r="AG44" i="3"/>
  <c r="F36" i="3"/>
  <c r="T27" i="3"/>
  <c r="AG27" i="3"/>
  <c r="T100" i="3"/>
  <c r="Y100" i="3" s="1"/>
  <c r="AG100" i="3"/>
  <c r="T98" i="3"/>
  <c r="Y98" i="3" s="1"/>
  <c r="AG98" i="3"/>
  <c r="T92" i="3"/>
  <c r="Y92" i="3" s="1"/>
  <c r="AG92" i="3"/>
  <c r="T88" i="3"/>
  <c r="Y88" i="3" s="1"/>
  <c r="AG88" i="3"/>
  <c r="T84" i="3"/>
  <c r="Y84" i="3" s="1"/>
  <c r="AG84" i="3"/>
  <c r="T101" i="3"/>
  <c r="Y101" i="3" s="1"/>
  <c r="AG101" i="3"/>
  <c r="T97" i="3"/>
  <c r="Y97" i="3" s="1"/>
  <c r="AG97" i="3"/>
  <c r="T83" i="3"/>
  <c r="Y83" i="3" s="1"/>
  <c r="AG83" i="3"/>
  <c r="T81" i="3"/>
  <c r="Y81" i="3" s="1"/>
  <c r="AG81" i="3"/>
  <c r="T79" i="3"/>
  <c r="Y79" i="3" s="1"/>
  <c r="AG79" i="3"/>
  <c r="T70" i="3"/>
  <c r="Y70" i="3" s="1"/>
  <c r="AG70" i="3"/>
  <c r="T68" i="3"/>
  <c r="Y68" i="3" s="1"/>
  <c r="AG68" i="3"/>
  <c r="T61" i="3"/>
  <c r="Y61" i="3" s="1"/>
  <c r="AG61" i="3"/>
  <c r="T54" i="3"/>
  <c r="Y54" i="3" s="1"/>
  <c r="AG54" i="3"/>
  <c r="T53" i="3"/>
  <c r="Y53" i="3" s="1"/>
  <c r="AG53" i="3"/>
  <c r="T51" i="3"/>
  <c r="Y51" i="3" s="1"/>
  <c r="AG51" i="3"/>
  <c r="T49" i="3"/>
  <c r="Y49" i="3" s="1"/>
  <c r="AG49" i="3"/>
  <c r="T45" i="3"/>
  <c r="Y45" i="3" s="1"/>
  <c r="AG45" i="3"/>
  <c r="T39" i="3"/>
  <c r="Y39" i="3" s="1"/>
  <c r="AG39" i="3"/>
  <c r="T42" i="3"/>
  <c r="Y42" i="3" s="1"/>
  <c r="AG42" i="3"/>
  <c r="T40" i="3"/>
  <c r="Y40" i="3" s="1"/>
  <c r="AG40" i="3"/>
  <c r="T38" i="3"/>
  <c r="Y38" i="3" s="1"/>
  <c r="AG38" i="3"/>
  <c r="Y24" i="3"/>
  <c r="AE71" i="3"/>
  <c r="AF71" i="3" s="1"/>
  <c r="AG60" i="3"/>
  <c r="AE60" i="3" s="1"/>
  <c r="AF60" i="3" s="1"/>
  <c r="AE58" i="3"/>
  <c r="AF58" i="3" s="1"/>
  <c r="AE59" i="3"/>
  <c r="AF59" i="3" s="1"/>
  <c r="AE57" i="3"/>
  <c r="AF57" i="3" s="1"/>
  <c r="AE76" i="3"/>
  <c r="AF76" i="3" s="1"/>
  <c r="AE72" i="3"/>
  <c r="AF72" i="3" s="1"/>
  <c r="AE48" i="3"/>
  <c r="AF48" i="3" s="1"/>
  <c r="T36" i="3"/>
  <c r="Y36" i="3" s="1"/>
  <c r="AG36" i="3"/>
  <c r="Y32" i="3"/>
  <c r="AE24" i="3"/>
  <c r="AF24" i="3" s="1"/>
  <c r="Y33" i="3"/>
  <c r="T30" i="3"/>
  <c r="AG30" i="3"/>
  <c r="T28" i="3"/>
  <c r="AG28" i="3"/>
  <c r="T26" i="3"/>
  <c r="AG26" i="3"/>
  <c r="T31" i="3"/>
  <c r="AG31" i="3"/>
  <c r="T29" i="3"/>
  <c r="AG29" i="3"/>
  <c r="T25" i="3"/>
  <c r="AG25" i="3"/>
  <c r="E2" i="3"/>
  <c r="AE73" i="3" l="1"/>
  <c r="AF73" i="3" s="1"/>
  <c r="AE47" i="3"/>
  <c r="AF47" i="3" s="1"/>
  <c r="AE77" i="3"/>
  <c r="AF77" i="3" s="1"/>
  <c r="AE36" i="3"/>
  <c r="AF36" i="3" s="1"/>
  <c r="Y25" i="3"/>
  <c r="Y29" i="3"/>
  <c r="Y31" i="3"/>
  <c r="Y26" i="3"/>
  <c r="Y28" i="3"/>
  <c r="Y30" i="3"/>
  <c r="F37" i="3"/>
  <c r="AE38" i="3"/>
  <c r="AF38" i="3" s="1"/>
  <c r="AE40" i="3"/>
  <c r="AF40" i="3" s="1"/>
  <c r="AE42" i="3"/>
  <c r="AF42" i="3" s="1"/>
  <c r="AE39" i="3"/>
  <c r="AF39" i="3" s="1"/>
  <c r="AE45" i="3"/>
  <c r="AF45" i="3" s="1"/>
  <c r="AE49" i="3"/>
  <c r="AF49" i="3" s="1"/>
  <c r="AE51" i="3"/>
  <c r="AF51" i="3" s="1"/>
  <c r="AE53" i="3"/>
  <c r="AF53" i="3" s="1"/>
  <c r="AE54" i="3"/>
  <c r="AF54" i="3" s="1"/>
  <c r="AE61" i="3"/>
  <c r="AF61" i="3" s="1"/>
  <c r="AE68" i="3"/>
  <c r="AF68" i="3" s="1"/>
  <c r="AE70" i="3"/>
  <c r="AF70" i="3" s="1"/>
  <c r="AE79" i="3"/>
  <c r="AF79" i="3" s="1"/>
  <c r="AE81" i="3"/>
  <c r="AF81" i="3" s="1"/>
  <c r="AE83" i="3"/>
  <c r="AF83" i="3" s="1"/>
  <c r="AE97" i="3"/>
  <c r="AF97" i="3" s="1"/>
  <c r="AE101" i="3"/>
  <c r="AF101" i="3" s="1"/>
  <c r="AE84" i="3"/>
  <c r="AF84" i="3" s="1"/>
  <c r="AE88" i="3"/>
  <c r="AF88" i="3" s="1"/>
  <c r="AE92" i="3"/>
  <c r="AF92" i="3" s="1"/>
  <c r="AE98" i="3"/>
  <c r="AF98" i="3" s="1"/>
  <c r="AE100" i="3"/>
  <c r="AF100" i="3" s="1"/>
  <c r="AE27" i="3"/>
  <c r="AF27" i="3" s="1"/>
  <c r="AE44" i="3"/>
  <c r="AF44" i="3" s="1"/>
  <c r="AE46" i="3"/>
  <c r="AF46" i="3" s="1"/>
  <c r="AE35" i="3"/>
  <c r="AF35" i="3" s="1"/>
  <c r="AE37" i="3"/>
  <c r="AF37" i="3" s="1"/>
  <c r="AE41" i="3"/>
  <c r="AF41" i="3" s="1"/>
  <c r="AE43" i="3"/>
  <c r="AF43" i="3" s="1"/>
  <c r="AE55" i="3"/>
  <c r="AF55" i="3" s="1"/>
  <c r="AE50" i="3"/>
  <c r="AF50" i="3" s="1"/>
  <c r="AE52" i="3"/>
  <c r="AF52" i="3" s="1"/>
  <c r="AE56" i="3"/>
  <c r="AF56" i="3" s="1"/>
  <c r="AE63" i="3"/>
  <c r="AF63" i="3" s="1"/>
  <c r="AE65" i="3"/>
  <c r="AF65" i="3" s="1"/>
  <c r="AE67" i="3"/>
  <c r="AF67" i="3" s="1"/>
  <c r="AE69" i="3"/>
  <c r="AF69" i="3" s="1"/>
  <c r="AE62" i="3"/>
  <c r="AF62" i="3" s="1"/>
  <c r="AE64" i="3"/>
  <c r="AF64" i="3" s="1"/>
  <c r="AE66" i="3"/>
  <c r="AF66" i="3" s="1"/>
  <c r="AE85" i="3"/>
  <c r="AF85" i="3" s="1"/>
  <c r="AE87" i="3"/>
  <c r="AF87" i="3" s="1"/>
  <c r="AE89" i="3"/>
  <c r="AF89" i="3" s="1"/>
  <c r="AE91" i="3"/>
  <c r="AF91" i="3" s="1"/>
  <c r="AE93" i="3"/>
  <c r="AF93" i="3" s="1"/>
  <c r="AE95" i="3"/>
  <c r="AF95" i="3" s="1"/>
  <c r="AE99" i="3"/>
  <c r="AF99" i="3" s="1"/>
  <c r="AE80" i="3"/>
  <c r="AF80" i="3" s="1"/>
  <c r="AE82" i="3"/>
  <c r="AF82" i="3" s="1"/>
  <c r="AE86" i="3"/>
  <c r="AF86" i="3" s="1"/>
  <c r="AE90" i="3"/>
  <c r="AF90" i="3" s="1"/>
  <c r="AE94" i="3"/>
  <c r="AF94" i="3" s="1"/>
  <c r="AE96" i="3"/>
  <c r="AF96" i="3" s="1"/>
  <c r="AE102" i="3"/>
  <c r="AF102" i="3" s="1"/>
  <c r="AE25" i="3"/>
  <c r="AF25" i="3" s="1"/>
  <c r="AE29" i="3"/>
  <c r="AF29" i="3" s="1"/>
  <c r="AE31" i="3"/>
  <c r="AF31" i="3" s="1"/>
  <c r="AE26" i="3"/>
  <c r="AF26" i="3" s="1"/>
  <c r="AE28" i="3"/>
  <c r="AF28" i="3" s="1"/>
  <c r="AE30" i="3"/>
  <c r="AF30" i="3" s="1"/>
  <c r="Y27" i="3"/>
  <c r="Y35" i="3"/>
  <c r="AL17" i="3"/>
  <c r="AL18" i="3"/>
  <c r="AL19" i="3"/>
  <c r="AL20" i="3"/>
  <c r="AL21" i="3"/>
  <c r="AL2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F17" i="3" s="1"/>
  <c r="D18" i="3"/>
  <c r="F18" i="3" s="1"/>
  <c r="D19" i="3"/>
  <c r="F19" i="3" s="1"/>
  <c r="D20" i="3"/>
  <c r="F20" i="3" s="1"/>
  <c r="D21" i="3"/>
  <c r="F21" i="3" s="1"/>
  <c r="D22" i="3"/>
  <c r="F22" i="3" s="1"/>
  <c r="D2" i="3"/>
  <c r="J17" i="3"/>
  <c r="Z17" i="3"/>
  <c r="AA17" i="3" s="1"/>
  <c r="AC17" i="3" s="1"/>
  <c r="H17" i="3" s="1"/>
  <c r="J18" i="3"/>
  <c r="Z18" i="3"/>
  <c r="J19" i="3"/>
  <c r="Z19" i="3"/>
  <c r="J20" i="3"/>
  <c r="Z20" i="3"/>
  <c r="J21" i="3"/>
  <c r="Z21" i="3"/>
  <c r="J22" i="3"/>
  <c r="Z22" i="3"/>
  <c r="B17" i="3"/>
  <c r="B18" i="3"/>
  <c r="B19" i="3"/>
  <c r="B20" i="3"/>
  <c r="B21" i="3"/>
  <c r="B22" i="3"/>
  <c r="F38" i="3" l="1"/>
  <c r="AA21" i="3"/>
  <c r="AC21" i="3" s="1"/>
  <c r="H21" i="3" s="1"/>
  <c r="AD21" i="3"/>
  <c r="AA19" i="3"/>
  <c r="AC19" i="3" s="1"/>
  <c r="H19" i="3" s="1"/>
  <c r="AD19" i="3"/>
  <c r="AA22" i="3"/>
  <c r="AC22" i="3" s="1"/>
  <c r="H22" i="3" s="1"/>
  <c r="AD22" i="3"/>
  <c r="AA20" i="3"/>
  <c r="AC20" i="3" s="1"/>
  <c r="H20" i="3" s="1"/>
  <c r="AD20" i="3"/>
  <c r="AA18" i="3"/>
  <c r="AC18" i="3" s="1"/>
  <c r="H18" i="3" s="1"/>
  <c r="AD18" i="3"/>
  <c r="R17" i="3"/>
  <c r="S17" i="3" s="1"/>
  <c r="AD17" i="3"/>
  <c r="N17" i="3" s="1"/>
  <c r="O17" i="3" s="1"/>
  <c r="Q17" i="3" s="1"/>
  <c r="F39" i="3" l="1"/>
  <c r="AG17" i="3"/>
  <c r="N20" i="3"/>
  <c r="O20" i="3" s="1"/>
  <c r="Q20" i="3" s="1"/>
  <c r="R20" i="3"/>
  <c r="S20" i="3" s="1"/>
  <c r="P20" i="3"/>
  <c r="T17" i="3"/>
  <c r="P17" i="3"/>
  <c r="P21" i="3"/>
  <c r="N21" i="3"/>
  <c r="O21" i="3" s="1"/>
  <c r="Q21" i="3" s="1"/>
  <c r="R21" i="3"/>
  <c r="S21" i="3" s="1"/>
  <c r="N18" i="3"/>
  <c r="O18" i="3" s="1"/>
  <c r="Q18" i="3" s="1"/>
  <c r="R18" i="3"/>
  <c r="S18" i="3" s="1"/>
  <c r="P18" i="3"/>
  <c r="N22" i="3"/>
  <c r="O22" i="3" s="1"/>
  <c r="Q22" i="3" s="1"/>
  <c r="R22" i="3"/>
  <c r="S22" i="3" s="1"/>
  <c r="P22" i="3"/>
  <c r="P19" i="3"/>
  <c r="N19" i="3"/>
  <c r="O19" i="3" s="1"/>
  <c r="Q19" i="3" s="1"/>
  <c r="R19" i="3"/>
  <c r="S19" i="3" s="1"/>
  <c r="C3" i="3"/>
  <c r="C4" i="3" s="1"/>
  <c r="C5" i="3" s="1"/>
  <c r="C6" i="3" s="1"/>
  <c r="C7" i="3" s="1"/>
  <c r="C8" i="3" s="1"/>
  <c r="C9" i="3" s="1"/>
  <c r="C10" i="3" s="1"/>
  <c r="C11" i="3" s="1"/>
  <c r="C12" i="3" s="1"/>
  <c r="C13" i="3" s="1"/>
  <c r="C14" i="3" s="1"/>
  <c r="C15" i="3" s="1"/>
  <c r="C16" i="3" s="1"/>
  <c r="C17" i="3" s="1"/>
  <c r="C18" i="3" s="1"/>
  <c r="C19" i="3" s="1"/>
  <c r="C20" i="3" l="1"/>
  <c r="C21" i="3" s="1"/>
  <c r="C22" i="3" s="1"/>
  <c r="C23" i="3" s="1"/>
  <c r="F40" i="3"/>
  <c r="AG19" i="3"/>
  <c r="AG22" i="3"/>
  <c r="AG18" i="3"/>
  <c r="AG21" i="3"/>
  <c r="AG20" i="3"/>
  <c r="E17" i="3"/>
  <c r="AJ17" i="3"/>
  <c r="Y17" i="3"/>
  <c r="T19" i="3"/>
  <c r="T22" i="3"/>
  <c r="T18" i="3"/>
  <c r="T21" i="3"/>
  <c r="AE17" i="3"/>
  <c r="AF17" i="3" s="1"/>
  <c r="T20" i="3"/>
  <c r="J3" i="3"/>
  <c r="J2" i="3"/>
  <c r="AL2" i="3"/>
  <c r="AK2" i="3"/>
  <c r="AJ2" i="3"/>
  <c r="Z2" i="3"/>
  <c r="AD2" i="3" s="1"/>
  <c r="X2" i="3"/>
  <c r="W2" i="3"/>
  <c r="V2" i="3"/>
  <c r="B2" i="3"/>
  <c r="C24" i="3" l="1"/>
  <c r="C25" i="3" s="1"/>
  <c r="C26" i="3" s="1"/>
  <c r="C27" i="3" s="1"/>
  <c r="C28" i="3" s="1"/>
  <c r="C29" i="3" s="1"/>
  <c r="C30" i="3" s="1"/>
  <c r="C31" i="3" s="1"/>
  <c r="C32" i="3" s="1"/>
  <c r="C33" i="3" s="1"/>
  <c r="C34" i="3" s="1"/>
  <c r="C35" i="3" s="1"/>
  <c r="C36" i="3" s="1"/>
  <c r="C37" i="3" s="1"/>
  <c r="E23" i="3"/>
  <c r="AJ23" i="3"/>
  <c r="E24" i="3"/>
  <c r="AJ24" i="3"/>
  <c r="F41" i="3"/>
  <c r="AE22" i="3"/>
  <c r="AF22" i="3" s="1"/>
  <c r="AE21" i="3"/>
  <c r="AF21" i="3" s="1"/>
  <c r="AE19" i="3"/>
  <c r="AF19" i="3" s="1"/>
  <c r="AE18" i="3"/>
  <c r="AF18" i="3" s="1"/>
  <c r="AE20" i="3"/>
  <c r="AF20" i="3" s="1"/>
  <c r="E18" i="3"/>
  <c r="AJ18" i="3"/>
  <c r="Y20" i="3"/>
  <c r="Y21" i="3"/>
  <c r="Y18" i="3"/>
  <c r="Y22" i="3"/>
  <c r="Y19" i="3"/>
  <c r="F2" i="3"/>
  <c r="AA2" i="3"/>
  <c r="AC2" i="3" s="1"/>
  <c r="H2" i="3" s="1"/>
  <c r="C38" i="3" l="1"/>
  <c r="C39" i="3" s="1"/>
  <c r="C40" i="3" s="1"/>
  <c r="C41" i="3" s="1"/>
  <c r="C42" i="3" s="1"/>
  <c r="C43" i="3" s="1"/>
  <c r="C44" i="3" s="1"/>
  <c r="C45" i="3" s="1"/>
  <c r="AJ25" i="3"/>
  <c r="E25" i="3"/>
  <c r="F42" i="3"/>
  <c r="AJ19" i="3"/>
  <c r="E19" i="3"/>
  <c r="R2" i="3"/>
  <c r="S2" i="3" s="1"/>
  <c r="P2" i="3"/>
  <c r="N2" i="3"/>
  <c r="O2" i="3" s="1"/>
  <c r="Q2" i="3" s="1"/>
  <c r="C46" i="3" l="1"/>
  <c r="C47" i="3" s="1"/>
  <c r="C48" i="3" s="1"/>
  <c r="C49" i="3" s="1"/>
  <c r="C50" i="3" s="1"/>
  <c r="C51" i="3" s="1"/>
  <c r="C52" i="3" s="1"/>
  <c r="C53" i="3" s="1"/>
  <c r="C54" i="3" s="1"/>
  <c r="C55" i="3" s="1"/>
  <c r="C56" i="3" s="1"/>
  <c r="C57" i="3" s="1"/>
  <c r="C58" i="3" s="1"/>
  <c r="C59" i="3" s="1"/>
  <c r="C60" i="3" s="1"/>
  <c r="C61" i="3" s="1"/>
  <c r="C62" i="3" s="1"/>
  <c r="AJ26" i="3"/>
  <c r="E26" i="3"/>
  <c r="F43" i="3"/>
  <c r="AG2" i="3"/>
  <c r="E20" i="3"/>
  <c r="AJ20" i="3"/>
  <c r="T2" i="3"/>
  <c r="C63" i="3" l="1"/>
  <c r="C64" i="3" s="1"/>
  <c r="AJ27" i="3"/>
  <c r="E27" i="3"/>
  <c r="F44" i="3"/>
  <c r="AJ21" i="3"/>
  <c r="E21" i="3"/>
  <c r="Y2" i="3"/>
  <c r="AE2" i="3"/>
  <c r="AF2" i="3" s="1"/>
  <c r="C65" i="3" l="1"/>
  <c r="C66" i="3" s="1"/>
  <c r="C67" i="3" s="1"/>
  <c r="C68" i="3" s="1"/>
  <c r="C69" i="3" s="1"/>
  <c r="C70" i="3" s="1"/>
  <c r="C71" i="3" s="1"/>
  <c r="C72" i="3" s="1"/>
  <c r="C73" i="3" s="1"/>
  <c r="AJ28" i="3"/>
  <c r="E28" i="3"/>
  <c r="F45" i="3"/>
  <c r="E22" i="3"/>
  <c r="AJ22" i="3"/>
  <c r="E12" i="3"/>
  <c r="E10" i="3"/>
  <c r="E11" i="3"/>
  <c r="C74" i="3" l="1"/>
  <c r="C75" i="3" s="1"/>
  <c r="C76" i="3" s="1"/>
  <c r="C77" i="3" s="1"/>
  <c r="C78" i="3" s="1"/>
  <c r="C79" i="3" s="1"/>
  <c r="C80" i="3" s="1"/>
  <c r="C81" i="3" s="1"/>
  <c r="C82" i="3" s="1"/>
  <c r="C83" i="3" s="1"/>
  <c r="C84" i="3" s="1"/>
  <c r="C85" i="3" s="1"/>
  <c r="C86" i="3" s="1"/>
  <c r="C87" i="3" s="1"/>
  <c r="C88" i="3" s="1"/>
  <c r="C89" i="3" s="1"/>
  <c r="C90" i="3" s="1"/>
  <c r="C91" i="3" s="1"/>
  <c r="C92" i="3" s="1"/>
  <c r="C93" i="3" s="1"/>
  <c r="C94" i="3" s="1"/>
  <c r="C95" i="3" s="1"/>
  <c r="C96" i="3" s="1"/>
  <c r="C99" i="3" s="1"/>
  <c r="C100" i="3" s="1"/>
  <c r="C101" i="3" s="1"/>
  <c r="C102" i="3" s="1"/>
  <c r="AJ29" i="3"/>
  <c r="E29" i="3"/>
  <c r="F46" i="3"/>
  <c r="E14" i="3"/>
  <c r="E3" i="3"/>
  <c r="AJ30" i="3" l="1"/>
  <c r="E30" i="3"/>
  <c r="F47" i="3"/>
  <c r="AL16" i="3"/>
  <c r="Z16" i="3"/>
  <c r="AD16" i="3" s="1"/>
  <c r="J16" i="3"/>
  <c r="F16" i="3"/>
  <c r="B16" i="3"/>
  <c r="AL15" i="3"/>
  <c r="Z15" i="3"/>
  <c r="AD15" i="3" s="1"/>
  <c r="J15" i="3"/>
  <c r="F15" i="3"/>
  <c r="B15" i="3"/>
  <c r="AL14" i="3"/>
  <c r="Z14" i="3"/>
  <c r="AD14" i="3" s="1"/>
  <c r="J14" i="3"/>
  <c r="F14" i="3"/>
  <c r="B14" i="3"/>
  <c r="AL13" i="3"/>
  <c r="Z13" i="3"/>
  <c r="AD13" i="3" s="1"/>
  <c r="J13" i="3"/>
  <c r="F13" i="3"/>
  <c r="B13" i="3"/>
  <c r="AL12" i="3"/>
  <c r="Z12" i="3"/>
  <c r="AD12" i="3" s="1"/>
  <c r="J12" i="3"/>
  <c r="F12" i="3"/>
  <c r="B12" i="3"/>
  <c r="AL11" i="3"/>
  <c r="Z11" i="3"/>
  <c r="AD11" i="3" s="1"/>
  <c r="J11" i="3"/>
  <c r="F11" i="3"/>
  <c r="B11" i="3"/>
  <c r="AL10" i="3"/>
  <c r="Z10" i="3"/>
  <c r="AD10" i="3" s="1"/>
  <c r="J10" i="3"/>
  <c r="F10" i="3"/>
  <c r="B10" i="3"/>
  <c r="AL9" i="3"/>
  <c r="Z9" i="3"/>
  <c r="AD9" i="3" s="1"/>
  <c r="J9" i="3"/>
  <c r="F9" i="3"/>
  <c r="B9" i="3"/>
  <c r="AL8" i="3"/>
  <c r="Z8" i="3"/>
  <c r="AD8" i="3" s="1"/>
  <c r="J8" i="3"/>
  <c r="F8" i="3"/>
  <c r="B8" i="3"/>
  <c r="AL7" i="3"/>
  <c r="Z7" i="3"/>
  <c r="AD7" i="3" s="1"/>
  <c r="J7" i="3"/>
  <c r="F7" i="3"/>
  <c r="B7" i="3"/>
  <c r="AL6" i="3"/>
  <c r="Z6" i="3"/>
  <c r="AD6" i="3" s="1"/>
  <c r="J6" i="3"/>
  <c r="F6" i="3"/>
  <c r="B6" i="3"/>
  <c r="AL5" i="3"/>
  <c r="Z5" i="3"/>
  <c r="AD5" i="3" s="1"/>
  <c r="X5" i="3"/>
  <c r="W5" i="3"/>
  <c r="J5" i="3"/>
  <c r="F5" i="3"/>
  <c r="B5" i="3"/>
  <c r="AL4" i="3"/>
  <c r="Z4" i="3"/>
  <c r="AD4" i="3" s="1"/>
  <c r="X4" i="3"/>
  <c r="W4" i="3"/>
  <c r="J4" i="3"/>
  <c r="F4" i="3"/>
  <c r="E4" i="3"/>
  <c r="B4" i="3"/>
  <c r="AL3" i="3"/>
  <c r="AJ3" i="3"/>
  <c r="Z3" i="3"/>
  <c r="AD3" i="3" s="1"/>
  <c r="X3" i="3"/>
  <c r="W3" i="3"/>
  <c r="V3" i="3"/>
  <c r="F3" i="3"/>
  <c r="B3" i="3"/>
  <c r="AJ31" i="3" l="1"/>
  <c r="E31" i="3"/>
  <c r="F48" i="3"/>
  <c r="E16" i="3"/>
  <c r="AJ4" i="3"/>
  <c r="AA3" i="3"/>
  <c r="AC3" i="3" s="1"/>
  <c r="H3" i="3" s="1"/>
  <c r="AA4" i="3"/>
  <c r="AC4" i="3" s="1"/>
  <c r="H4" i="3" s="1"/>
  <c r="AA5" i="3"/>
  <c r="AC5" i="3" s="1"/>
  <c r="H5" i="3" s="1"/>
  <c r="AA6" i="3"/>
  <c r="AC6" i="3" s="1"/>
  <c r="H6" i="3" s="1"/>
  <c r="AA7" i="3"/>
  <c r="AC7" i="3" s="1"/>
  <c r="H7" i="3" s="1"/>
  <c r="AA8" i="3"/>
  <c r="AC8" i="3" s="1"/>
  <c r="H8" i="3" s="1"/>
  <c r="AA9" i="3"/>
  <c r="AC9" i="3" s="1"/>
  <c r="H9" i="3" s="1"/>
  <c r="AA10" i="3"/>
  <c r="AC10" i="3" s="1"/>
  <c r="H10" i="3" s="1"/>
  <c r="AA11" i="3"/>
  <c r="AC11" i="3" s="1"/>
  <c r="H11" i="3" s="1"/>
  <c r="AA12" i="3"/>
  <c r="AC12" i="3" s="1"/>
  <c r="H12" i="3" s="1"/>
  <c r="AA13" i="3"/>
  <c r="AC13" i="3" s="1"/>
  <c r="H13" i="3" s="1"/>
  <c r="AA14" i="3"/>
  <c r="AC14" i="3" s="1"/>
  <c r="H14" i="3" s="1"/>
  <c r="AA15" i="3"/>
  <c r="AC15" i="3" s="1"/>
  <c r="H15" i="3" s="1"/>
  <c r="AA16" i="3"/>
  <c r="AC16" i="3" s="1"/>
  <c r="H16" i="3" s="1"/>
  <c r="AJ32" i="3" l="1"/>
  <c r="E32" i="3"/>
  <c r="F49" i="3"/>
  <c r="R16" i="3"/>
  <c r="S16" i="3" s="1"/>
  <c r="P16" i="3"/>
  <c r="N16" i="3"/>
  <c r="O16" i="3" s="1"/>
  <c r="Q16" i="3" s="1"/>
  <c r="R6" i="3"/>
  <c r="S6" i="3" s="1"/>
  <c r="P6" i="3"/>
  <c r="N6" i="3"/>
  <c r="O6" i="3" s="1"/>
  <c r="Q6" i="3" s="1"/>
  <c r="R14" i="3"/>
  <c r="S14" i="3" s="1"/>
  <c r="P14" i="3"/>
  <c r="N14" i="3"/>
  <c r="O14" i="3" s="1"/>
  <c r="Q14" i="3" s="1"/>
  <c r="R12" i="3"/>
  <c r="S12" i="3" s="1"/>
  <c r="P12" i="3"/>
  <c r="N12" i="3"/>
  <c r="O12" i="3" s="1"/>
  <c r="Q12" i="3" s="1"/>
  <c r="R10" i="3"/>
  <c r="S10" i="3" s="1"/>
  <c r="P10" i="3"/>
  <c r="N10" i="3"/>
  <c r="O10" i="3" s="1"/>
  <c r="Q10" i="3" s="1"/>
  <c r="R8" i="3"/>
  <c r="S8" i="3" s="1"/>
  <c r="P8" i="3"/>
  <c r="N8" i="3"/>
  <c r="O8" i="3" s="1"/>
  <c r="Q8" i="3" s="1"/>
  <c r="R4" i="3"/>
  <c r="S4" i="3" s="1"/>
  <c r="P4" i="3"/>
  <c r="N4" i="3"/>
  <c r="O4" i="3" s="1"/>
  <c r="Q4" i="3" s="1"/>
  <c r="AJ5" i="3"/>
  <c r="E5" i="3"/>
  <c r="R15" i="3"/>
  <c r="S15" i="3" s="1"/>
  <c r="P15" i="3"/>
  <c r="N15" i="3"/>
  <c r="O15" i="3" s="1"/>
  <c r="Q15" i="3" s="1"/>
  <c r="R13" i="3"/>
  <c r="S13" i="3" s="1"/>
  <c r="P13" i="3"/>
  <c r="N13" i="3"/>
  <c r="O13" i="3" s="1"/>
  <c r="Q13" i="3" s="1"/>
  <c r="R11" i="3"/>
  <c r="S11" i="3" s="1"/>
  <c r="P11" i="3"/>
  <c r="N11" i="3"/>
  <c r="O11" i="3" s="1"/>
  <c r="Q11" i="3" s="1"/>
  <c r="R9" i="3"/>
  <c r="S9" i="3" s="1"/>
  <c r="P9" i="3"/>
  <c r="N9" i="3"/>
  <c r="O9" i="3" s="1"/>
  <c r="Q9" i="3" s="1"/>
  <c r="R7" i="3"/>
  <c r="S7" i="3" s="1"/>
  <c r="P7" i="3"/>
  <c r="N7" i="3"/>
  <c r="O7" i="3" s="1"/>
  <c r="Q7" i="3" s="1"/>
  <c r="R5" i="3"/>
  <c r="S5" i="3" s="1"/>
  <c r="P5" i="3"/>
  <c r="N5" i="3"/>
  <c r="O5" i="3" s="1"/>
  <c r="Q5" i="3" s="1"/>
  <c r="R3" i="3"/>
  <c r="S3" i="3" s="1"/>
  <c r="P3" i="3"/>
  <c r="N3" i="3"/>
  <c r="O3" i="3" s="1"/>
  <c r="Q3" i="3" s="1"/>
  <c r="AJ33" i="3" l="1"/>
  <c r="E33" i="3"/>
  <c r="F50" i="3"/>
  <c r="AG10" i="3"/>
  <c r="AG14" i="3"/>
  <c r="AG5" i="3"/>
  <c r="AG9" i="3"/>
  <c r="AG13" i="3"/>
  <c r="AG4" i="3"/>
  <c r="AG16" i="3"/>
  <c r="AG3" i="3"/>
  <c r="AG7" i="3"/>
  <c r="AG11" i="3"/>
  <c r="AG15" i="3"/>
  <c r="AG8" i="3"/>
  <c r="AG12" i="3"/>
  <c r="AG6" i="3"/>
  <c r="T9" i="3"/>
  <c r="Y9" i="3" s="1"/>
  <c r="T13" i="3"/>
  <c r="Y13" i="3" s="1"/>
  <c r="T4" i="3"/>
  <c r="T10" i="3"/>
  <c r="Y10" i="3" s="1"/>
  <c r="T14" i="3"/>
  <c r="Y14" i="3" s="1"/>
  <c r="T6" i="3"/>
  <c r="Y6" i="3" s="1"/>
  <c r="T5" i="3"/>
  <c r="Y5" i="3" s="1"/>
  <c r="T3" i="3"/>
  <c r="T7" i="3"/>
  <c r="Y7" i="3" s="1"/>
  <c r="T11" i="3"/>
  <c r="Y11" i="3" s="1"/>
  <c r="T15" i="3"/>
  <c r="Y15" i="3" s="1"/>
  <c r="T8" i="3"/>
  <c r="Y8" i="3" s="1"/>
  <c r="T12" i="3"/>
  <c r="Y12" i="3" s="1"/>
  <c r="T16" i="3"/>
  <c r="Y16" i="3" s="1"/>
  <c r="E6" i="3"/>
  <c r="AJ6" i="3"/>
  <c r="E34" i="3" l="1"/>
  <c r="AJ34" i="3"/>
  <c r="F51" i="3"/>
  <c r="AE6" i="3"/>
  <c r="AF6" i="3" s="1"/>
  <c r="AE15" i="3"/>
  <c r="AF15" i="3" s="1"/>
  <c r="AE13" i="3"/>
  <c r="AF13" i="3" s="1"/>
  <c r="AE11" i="3"/>
  <c r="AF11" i="3" s="1"/>
  <c r="AE9" i="3"/>
  <c r="AF9" i="3" s="1"/>
  <c r="AE4" i="3"/>
  <c r="AF4" i="3" s="1"/>
  <c r="Y3" i="3"/>
  <c r="AJ7" i="3"/>
  <c r="E7" i="3"/>
  <c r="AE7" i="3"/>
  <c r="AF7" i="3" s="1"/>
  <c r="AE5" i="3"/>
  <c r="AF5" i="3" s="1"/>
  <c r="AE3" i="3"/>
  <c r="AF3" i="3" s="1"/>
  <c r="AE16" i="3"/>
  <c r="AF16" i="3" s="1"/>
  <c r="AE14" i="3"/>
  <c r="AF14" i="3" s="1"/>
  <c r="AE12" i="3"/>
  <c r="AF12" i="3" s="1"/>
  <c r="AE10" i="3"/>
  <c r="AF10" i="3" s="1"/>
  <c r="AE8" i="3"/>
  <c r="AF8" i="3" s="1"/>
  <c r="Y4" i="3"/>
  <c r="E35" i="3" l="1"/>
  <c r="AJ35" i="3"/>
  <c r="F52" i="3"/>
  <c r="AJ8" i="3"/>
  <c r="E8" i="3"/>
  <c r="E36" i="3" l="1"/>
  <c r="AJ36" i="3"/>
  <c r="F53" i="3"/>
  <c r="E9" i="3"/>
  <c r="AJ9" i="3"/>
  <c r="E37" i="3" l="1"/>
  <c r="AJ37" i="3"/>
  <c r="F54" i="3"/>
  <c r="AJ10" i="3"/>
  <c r="E38" i="3" l="1"/>
  <c r="AJ38" i="3"/>
  <c r="F55" i="3"/>
  <c r="AJ11" i="3"/>
  <c r="E39" i="3" l="1"/>
  <c r="AJ39" i="3"/>
  <c r="F56" i="3"/>
  <c r="AJ12" i="3"/>
  <c r="E40" i="3" l="1"/>
  <c r="AJ40" i="3"/>
  <c r="F57" i="3"/>
  <c r="E13" i="3"/>
  <c r="AJ13" i="3"/>
  <c r="E41" i="3" l="1"/>
  <c r="AJ41" i="3"/>
  <c r="F58" i="3"/>
  <c r="AJ14" i="3"/>
  <c r="E42" i="3" l="1"/>
  <c r="AJ42" i="3"/>
  <c r="F59" i="3"/>
  <c r="E15" i="3"/>
  <c r="AJ15" i="3"/>
  <c r="E43" i="3" l="1"/>
  <c r="AJ43" i="3"/>
  <c r="F60" i="3"/>
  <c r="AJ16" i="3"/>
  <c r="E44" i="3" l="1"/>
  <c r="AJ44" i="3"/>
  <c r="F61" i="3"/>
  <c r="E45" i="3" l="1"/>
  <c r="AJ45" i="3"/>
  <c r="F62" i="3"/>
  <c r="E46" i="3" l="1"/>
  <c r="AJ46" i="3"/>
  <c r="F63" i="3"/>
  <c r="E47" i="3" l="1"/>
  <c r="AJ47" i="3"/>
  <c r="F64" i="3"/>
  <c r="E48" i="3" l="1"/>
  <c r="AJ48" i="3"/>
  <c r="F65" i="3"/>
  <c r="E49" i="3" l="1"/>
  <c r="AJ49" i="3"/>
  <c r="F66" i="3"/>
  <c r="E50" i="3" l="1"/>
  <c r="AJ50" i="3"/>
  <c r="F67" i="3"/>
  <c r="E51" i="3" l="1"/>
  <c r="AJ51" i="3"/>
  <c r="F68" i="3"/>
  <c r="E52" i="3" l="1"/>
  <c r="AJ52" i="3"/>
  <c r="F69" i="3"/>
  <c r="E53" i="3" l="1"/>
  <c r="AJ53" i="3"/>
  <c r="F70" i="3"/>
  <c r="E54" i="3" l="1"/>
  <c r="AJ54" i="3"/>
  <c r="F71" i="3"/>
  <c r="E55" i="3" l="1"/>
  <c r="AJ55" i="3"/>
  <c r="F72" i="3"/>
  <c r="E56" i="3" l="1"/>
  <c r="AJ56" i="3"/>
  <c r="F73" i="3"/>
  <c r="E57" i="3" l="1"/>
  <c r="AJ57" i="3"/>
  <c r="F74" i="3"/>
  <c r="E58" i="3" l="1"/>
  <c r="AJ58" i="3"/>
  <c r="F75" i="3"/>
  <c r="E59" i="3" l="1"/>
  <c r="AJ59" i="3"/>
  <c r="F76" i="3"/>
  <c r="E60" i="3" l="1"/>
  <c r="AJ60" i="3"/>
  <c r="F77" i="3"/>
  <c r="E61" i="3" l="1"/>
  <c r="AJ61" i="3"/>
  <c r="F78" i="3"/>
  <c r="E62" i="3" l="1"/>
  <c r="AJ62" i="3"/>
  <c r="F79" i="3"/>
  <c r="E63" i="3" l="1"/>
  <c r="AJ63" i="3"/>
  <c r="F80" i="3"/>
  <c r="E64" i="3" l="1"/>
  <c r="AJ64" i="3"/>
  <c r="F81" i="3"/>
  <c r="E65" i="3" l="1"/>
  <c r="AJ65" i="3"/>
  <c r="F82" i="3"/>
  <c r="E66" i="3" l="1"/>
  <c r="AJ66" i="3"/>
  <c r="F83" i="3"/>
  <c r="E67" i="3" l="1"/>
  <c r="AJ67" i="3"/>
  <c r="F84" i="3"/>
  <c r="E68" i="3" l="1"/>
  <c r="AJ68" i="3"/>
  <c r="F85" i="3"/>
  <c r="E69" i="3" l="1"/>
  <c r="AJ69" i="3"/>
  <c r="F86" i="3"/>
  <c r="E70" i="3" l="1"/>
  <c r="AJ70" i="3"/>
  <c r="F87" i="3"/>
  <c r="E71" i="3" l="1"/>
  <c r="AJ71" i="3"/>
  <c r="F88" i="3"/>
  <c r="E72" i="3" l="1"/>
  <c r="AJ72" i="3"/>
  <c r="F89" i="3"/>
  <c r="E73" i="3" l="1"/>
  <c r="AJ73" i="3"/>
  <c r="F90" i="3"/>
  <c r="E74" i="3" l="1"/>
  <c r="AJ74" i="3"/>
  <c r="F91" i="3"/>
  <c r="E75" i="3" l="1"/>
  <c r="AJ75" i="3"/>
  <c r="F92" i="3"/>
  <c r="E76" i="3" l="1"/>
  <c r="AJ76" i="3"/>
  <c r="F93" i="3"/>
  <c r="E77" i="3" l="1"/>
  <c r="AJ77" i="3"/>
  <c r="F94" i="3"/>
  <c r="E78" i="3" l="1"/>
  <c r="AJ78" i="3"/>
  <c r="F95" i="3"/>
  <c r="E79" i="3" l="1"/>
  <c r="AJ79" i="3"/>
  <c r="F96" i="3"/>
  <c r="E80" i="3" l="1"/>
  <c r="AJ80" i="3"/>
  <c r="F97" i="3"/>
  <c r="E81" i="3" l="1"/>
  <c r="AJ81" i="3"/>
  <c r="F98" i="3"/>
  <c r="E82" i="3" l="1"/>
  <c r="AJ82" i="3"/>
  <c r="F99" i="3"/>
  <c r="E83" i="3" l="1"/>
  <c r="AJ83" i="3"/>
  <c r="F100" i="3"/>
  <c r="E84" i="3" l="1"/>
  <c r="AJ84" i="3"/>
  <c r="F101" i="3"/>
  <c r="E85" i="3" l="1"/>
  <c r="AJ85" i="3"/>
  <c r="F102" i="3"/>
  <c r="E86" i="3" l="1"/>
  <c r="AJ86" i="3"/>
  <c r="E87" i="3" l="1"/>
  <c r="AJ87" i="3"/>
  <c r="E88" i="3" l="1"/>
  <c r="AJ88" i="3"/>
  <c r="E89" i="3" l="1"/>
  <c r="AJ89" i="3"/>
  <c r="E90" i="3" l="1"/>
  <c r="AJ90" i="3"/>
  <c r="E91" i="3" l="1"/>
  <c r="AJ91" i="3"/>
  <c r="E92" i="3" l="1"/>
  <c r="AJ92" i="3"/>
  <c r="E93" i="3" l="1"/>
  <c r="AJ93" i="3"/>
  <c r="E94" i="3" l="1"/>
  <c r="AJ94" i="3"/>
  <c r="E95" i="3" l="1"/>
  <c r="AJ95" i="3"/>
  <c r="E96" i="3" l="1"/>
  <c r="AJ96" i="3"/>
  <c r="E97" i="3" l="1"/>
  <c r="AJ97" i="3"/>
  <c r="E98" i="3" l="1"/>
  <c r="AJ98" i="3"/>
  <c r="E99" i="3" l="1"/>
  <c r="AJ99" i="3"/>
  <c r="E100" i="3" l="1"/>
  <c r="AJ100" i="3"/>
  <c r="E101" i="3" l="1"/>
  <c r="AJ101" i="3"/>
  <c r="E102" i="3" l="1"/>
  <c r="AJ102" i="3"/>
  <c r="AH29" i="3" l="1"/>
  <c r="AH23" i="3"/>
  <c r="AH24" i="3"/>
  <c r="AH26" i="3"/>
  <c r="AH27" i="3"/>
  <c r="AH28" i="3"/>
  <c r="AH25" i="3"/>
  <c r="AH32" i="3"/>
  <c r="AH30" i="3"/>
  <c r="AH31" i="3"/>
  <c r="AH34" i="3"/>
  <c r="AH33" i="3"/>
  <c r="AH35" i="3"/>
  <c r="AH39" i="3"/>
  <c r="AH36" i="3"/>
  <c r="AH37" i="3"/>
  <c r="AH38" i="3"/>
  <c r="AH40" i="3"/>
  <c r="AH41" i="3"/>
  <c r="AH42" i="3"/>
  <c r="AH43" i="3"/>
  <c r="AH12" i="3"/>
  <c r="AH7" i="3"/>
  <c r="AH4" i="3"/>
  <c r="AH44" i="3"/>
  <c r="AH47" i="3"/>
  <c r="AH15" i="3"/>
  <c r="AH17" i="3"/>
  <c r="AH16" i="3"/>
  <c r="AH3" i="3"/>
  <c r="AH10" i="3"/>
  <c r="AH8" i="3"/>
  <c r="AH22" i="3"/>
  <c r="AH5" i="3"/>
  <c r="AH14" i="3"/>
  <c r="AH18" i="3"/>
  <c r="AH20" i="3"/>
  <c r="AH9" i="3"/>
  <c r="AH11" i="3"/>
  <c r="AH45" i="3"/>
  <c r="AH13" i="3"/>
  <c r="AH21" i="3"/>
  <c r="AH19" i="3"/>
  <c r="AH2" i="3"/>
  <c r="AH6" i="3"/>
  <c r="AH46" i="3"/>
  <c r="AH50" i="3"/>
  <c r="AH48" i="3"/>
  <c r="AH49" i="3"/>
  <c r="AH53" i="3"/>
  <c r="AH51" i="3"/>
  <c r="AH54" i="3"/>
  <c r="AH52" i="3"/>
  <c r="AH56" i="3"/>
  <c r="AH55" i="3"/>
  <c r="AH57" i="3"/>
  <c r="AH58" i="3"/>
  <c r="AH60" i="3"/>
  <c r="AH59" i="3"/>
  <c r="AH61" i="3"/>
  <c r="AH62" i="3"/>
  <c r="AH63" i="3"/>
  <c r="AH66" i="3"/>
  <c r="AH64" i="3"/>
  <c r="AH65" i="3"/>
  <c r="AH69" i="3"/>
  <c r="AH67" i="3"/>
  <c r="AH68" i="3"/>
  <c r="AH72" i="3"/>
  <c r="AH70" i="3"/>
  <c r="AH71" i="3"/>
  <c r="AH73" i="3"/>
  <c r="AH74" i="3"/>
  <c r="AH75" i="3"/>
  <c r="AH76" i="3"/>
  <c r="AH77" i="3"/>
  <c r="AH78" i="3"/>
  <c r="AH79" i="3"/>
  <c r="AH81" i="3"/>
  <c r="AH80" i="3"/>
  <c r="AH82" i="3"/>
  <c r="AH83" i="3"/>
  <c r="AH84" i="3"/>
  <c r="AH86" i="3"/>
  <c r="AH85" i="3"/>
  <c r="AH87" i="3"/>
  <c r="AH88" i="3"/>
  <c r="AH89" i="3"/>
  <c r="AH92" i="3"/>
  <c r="AH90" i="3"/>
  <c r="AH91" i="3"/>
  <c r="AH93" i="3"/>
  <c r="AH94" i="3"/>
  <c r="AH95" i="3"/>
  <c r="AH97" i="3"/>
  <c r="AH96" i="3"/>
  <c r="AH98" i="3"/>
  <c r="AH101" i="3"/>
  <c r="AH99" i="3"/>
  <c r="AH100" i="3"/>
  <c r="AH102" i="3"/>
</calcChain>
</file>

<file path=xl/sharedStrings.xml><?xml version="1.0" encoding="utf-8"?>
<sst xmlns="http://schemas.openxmlformats.org/spreadsheetml/2006/main" count="271" uniqueCount="67">
  <si>
    <t>Voucher Type</t>
  </si>
  <si>
    <t>Change Mode</t>
  </si>
  <si>
    <t>Voucher No.</t>
  </si>
  <si>
    <t>Voucher Date</t>
  </si>
  <si>
    <t>Party A/c Name</t>
  </si>
  <si>
    <t>Taxable value</t>
  </si>
  <si>
    <t>Amount Dr</t>
  </si>
  <si>
    <t>Cgst Amnt</t>
  </si>
  <si>
    <t>Sgst Amnt</t>
  </si>
  <si>
    <t>Igst Amnt</t>
  </si>
  <si>
    <t>Total inv value</t>
  </si>
  <si>
    <t>Type of ref</t>
  </si>
  <si>
    <t>Bill name</t>
  </si>
  <si>
    <t>Bill Credit Day</t>
  </si>
  <si>
    <t>Bill amount</t>
  </si>
  <si>
    <t>Amount Cr</t>
  </si>
  <si>
    <t>State</t>
  </si>
  <si>
    <t>Country</t>
  </si>
  <si>
    <t xml:space="preserve">GSTIN </t>
  </si>
  <si>
    <t>Place of supply</t>
  </si>
  <si>
    <t>Rounding Ledger</t>
  </si>
  <si>
    <t>Round off Amount</t>
  </si>
  <si>
    <t>Cgst Ledger</t>
  </si>
  <si>
    <t>Sgst Ledger</t>
  </si>
  <si>
    <t>Igst Ledger</t>
  </si>
  <si>
    <t>GST Rate</t>
  </si>
  <si>
    <t>Supplier Inv no.</t>
  </si>
  <si>
    <t>Supplier Inv Date</t>
  </si>
  <si>
    <t>Purchase Ledger</t>
  </si>
  <si>
    <t>Company State</t>
  </si>
  <si>
    <t>NARATION</t>
  </si>
  <si>
    <t>Sales</t>
  </si>
  <si>
    <t>Date Sample</t>
  </si>
  <si>
    <t>GST Registion Type</t>
  </si>
  <si>
    <t>DISCOUNT LEDGER</t>
  </si>
  <si>
    <t>DISCOUNT AMOUNT</t>
  </si>
  <si>
    <t>inv sample</t>
  </si>
  <si>
    <t>CASH</t>
  </si>
  <si>
    <t>ADDRESS</t>
  </si>
  <si>
    <t>CGCR LEDGER</t>
  </si>
  <si>
    <t>CGCR AMOUNT</t>
  </si>
  <si>
    <t>1894 TO 1895</t>
  </si>
  <si>
    <t>WIRE GUY ELECTRICAL</t>
  </si>
  <si>
    <t>APPU ELECTRONICS</t>
  </si>
  <si>
    <t>MAHADEV HARDWARE &amp; ELECTRICAL STORE</t>
  </si>
  <si>
    <t>Arun Electrical Works</t>
  </si>
  <si>
    <t>JAI CHAMUNDA ELECTRONICS</t>
  </si>
  <si>
    <t>Jatinder Electrical and Hardware Trader</t>
  </si>
  <si>
    <t>SUKHDEV ELECTRONICS</t>
  </si>
  <si>
    <t>HIMANSH ENTERPRISES</t>
  </si>
  <si>
    <t>R K and Sons</t>
  </si>
  <si>
    <t>TARSEM REFRIGRATION</t>
  </si>
  <si>
    <t>SARDAR JI MOBILE ZONE</t>
  </si>
  <si>
    <t>RAJ UNIQUE ELECTRICAL</t>
  </si>
  <si>
    <t>02ASZPD2048N1ZF</t>
  </si>
  <si>
    <t>Composition</t>
  </si>
  <si>
    <t>02AINPA0238P1ZE</t>
  </si>
  <si>
    <t>02BONPM6914H1ZV</t>
  </si>
  <si>
    <t>02BNLPS9554C1ZT</t>
  </si>
  <si>
    <t>02ESTPS4304E1ZQ</t>
  </si>
  <si>
    <t>02JQGPK6749P1Z2</t>
  </si>
  <si>
    <t>02BNFPK8597K1ZH</t>
  </si>
  <si>
    <t>02CWWPK3571Q1ZP</t>
  </si>
  <si>
    <t>02ERLPD9159M1ZB</t>
  </si>
  <si>
    <t>02CIWPS9720D1ZX</t>
  </si>
  <si>
    <t>02AZYPS8684D1ZM</t>
  </si>
  <si>
    <t>02BOFPS2607B1ZJ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</si>
</sst>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8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17">
    <dxf>
      <font>
        <color rgb="FF9C0006"/>
      </font>
    </dxf>
    <dxf>
      <fill>
        <patternFill>
          <b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ill>
        <patternFill patternType="none">
          <bgColor auto="1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ill>
        <patternFill patternType="none">
          <bgColor auto="1"/>
        </patternFill>
      </fill>
    </dxf>
    <dxf>
      <border>
        <left/>
        <right/>
        <top/>
        <bottom/>
        <vertical/>
        <horizontal/>
      </border>
    </dxf>
    <dxf>
      <font>
        <color rgb="FF9C0006"/>
      </font>
    </dxf>
    <dxf>
      <fill>
        <patternFill>
          <bgColor theme="0"/>
        </patternFill>
      </fill>
      <border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N303"/>
  <sheetViews>
    <sheetView showGridLines="0" tabSelected="1" zoomScaleNormal="100" workbookViewId="0"/>
  </sheetViews>
  <sheetFormatPr defaultRowHeight="15" x14ac:dyDescent="0.25"/>
  <cols>
    <col min="1" max="1" width="14.5703125" style="2" bestFit="1" customWidth="1"/>
    <col min="2" max="2" width="18" style="2" bestFit="1" customWidth="1"/>
    <col min="3" max="3" width="13.28515625" style="4" bestFit="1" customWidth="1"/>
    <col min="4" max="4" width="14.42578125" style="9" bestFit="1" customWidth="1"/>
    <col min="5" max="5" width="16.5703125" style="2" bestFit="1" customWidth="1"/>
    <col min="6" max="6" width="18.140625" style="9" bestFit="1" customWidth="1"/>
    <col min="7" max="7" width="40.140625" style="2" bestFit="1" customWidth="1"/>
    <col min="8" max="8" width="17.28515625" style="2" bestFit="1" customWidth="1"/>
    <col min="9" max="9" width="14.42578125" style="4" bestFit="1" customWidth="1"/>
    <col min="10" max="10" width="11.5703125" style="2" bestFit="1" customWidth="1"/>
    <col min="11" max="11" width="9.7109375" style="2" bestFit="1" customWidth="1"/>
    <col min="12" max="12" width="20.28515625" style="2" bestFit="1" customWidth="1"/>
    <col min="13" max="13" width="15.85546875" style="2" bestFit="1" customWidth="1"/>
    <col min="14" max="14" width="12.140625" style="2" bestFit="1" customWidth="1"/>
    <col min="15" max="15" width="11" style="1" bestFit="1" customWidth="1"/>
    <col min="16" max="16" width="12.140625" style="2" bestFit="1" customWidth="1"/>
    <col min="17" max="17" width="11" style="1" bestFit="1" customWidth="1"/>
    <col min="18" max="18" width="11.5703125" style="2" bestFit="1" customWidth="1"/>
    <col min="19" max="19" width="10.42578125" style="1" bestFit="1" customWidth="1"/>
    <col min="20" max="20" width="15.5703125" style="1" bestFit="1" customWidth="1"/>
    <col min="21" max="21" width="11.5703125" style="2" bestFit="1" customWidth="1"/>
    <col min="22" max="22" width="10" style="1" bestFit="1" customWidth="1"/>
    <col min="23" max="23" width="14.85546875" style="2" bestFit="1" customWidth="1"/>
    <col min="24" max="24" width="12.28515625" style="1" bestFit="1" customWidth="1"/>
    <col min="25" max="25" width="11.85546875" style="2" bestFit="1" customWidth="1"/>
    <col min="26" max="26" width="16.85546875" style="2" bestFit="1" customWidth="1"/>
    <col min="27" max="27" width="8.85546875" style="2" bestFit="1" customWidth="1"/>
    <col min="28" max="28" width="17.5703125" style="2" bestFit="1" customWidth="1"/>
    <col min="29" max="30" width="16.85546875" style="2" bestFit="1" customWidth="1"/>
    <col min="31" max="31" width="17.85546875" style="2" bestFit="1" customWidth="1"/>
    <col min="32" max="32" width="19.5703125" style="1" bestFit="1" customWidth="1"/>
    <col min="33" max="33" width="8.5703125" style="1" bestFit="1" customWidth="1"/>
    <col min="34" max="34" width="113" style="2" bestFit="1" customWidth="1"/>
    <col min="35" max="35" width="12.140625" style="2" bestFit="1" customWidth="1"/>
    <col min="36" max="36" width="10.5703125" style="2" bestFit="1" customWidth="1"/>
    <col min="37" max="37" width="22.85546875" style="2" bestFit="1" customWidth="1"/>
    <col min="38" max="38" width="17.42578125" style="2" bestFit="1" customWidth="1"/>
    <col min="39" max="39" width="19" style="2" bestFit="1" customWidth="1"/>
    <col min="40" max="40" width="44.42578125" style="2" bestFit="1" customWidth="1"/>
    <col min="41" max="16384" width="9.140625" style="2"/>
  </cols>
  <sheetData>
    <row r="1" spans="1:40" ht="15.75" x14ac:dyDescent="0.25">
      <c r="A1" s="12" t="s">
        <v>0</v>
      </c>
      <c r="B1" s="12" t="s">
        <v>1</v>
      </c>
      <c r="C1" s="13" t="s">
        <v>2</v>
      </c>
      <c r="D1" s="12" t="s">
        <v>3</v>
      </c>
      <c r="E1" s="12" t="s">
        <v>26</v>
      </c>
      <c r="F1" s="12" t="s">
        <v>27</v>
      </c>
      <c r="G1" s="12" t="s">
        <v>4</v>
      </c>
      <c r="H1" s="12" t="s">
        <v>28</v>
      </c>
      <c r="I1" s="12" t="s">
        <v>5</v>
      </c>
      <c r="J1" s="12" t="s">
        <v>15</v>
      </c>
      <c r="K1" s="12" t="s">
        <v>25</v>
      </c>
      <c r="L1" s="12" t="s">
        <v>39</v>
      </c>
      <c r="M1" s="12" t="s">
        <v>40</v>
      </c>
      <c r="N1" s="12" t="s">
        <v>22</v>
      </c>
      <c r="O1" s="12" t="s">
        <v>7</v>
      </c>
      <c r="P1" s="12" t="s">
        <v>23</v>
      </c>
      <c r="Q1" s="12" t="s">
        <v>8</v>
      </c>
      <c r="R1" s="12" t="s">
        <v>24</v>
      </c>
      <c r="S1" s="12" t="s">
        <v>9</v>
      </c>
      <c r="T1" s="12" t="s">
        <v>10</v>
      </c>
      <c r="U1" s="12" t="s">
        <v>11</v>
      </c>
      <c r="V1" s="12" t="s">
        <v>12</v>
      </c>
      <c r="W1" s="12" t="s">
        <v>13</v>
      </c>
      <c r="X1" s="12" t="s">
        <v>14</v>
      </c>
      <c r="Y1" s="12" t="s">
        <v>6</v>
      </c>
      <c r="Z1" s="12" t="s">
        <v>16</v>
      </c>
      <c r="AA1" s="12" t="s">
        <v>17</v>
      </c>
      <c r="AB1" s="12" t="s">
        <v>18</v>
      </c>
      <c r="AC1" s="12" t="s">
        <v>29</v>
      </c>
      <c r="AD1" s="12" t="s">
        <v>19</v>
      </c>
      <c r="AE1" s="12" t="s">
        <v>20</v>
      </c>
      <c r="AF1" s="12" t="s">
        <v>21</v>
      </c>
      <c r="AG1" s="7"/>
      <c r="AH1" s="12" t="s">
        <v>30</v>
      </c>
      <c r="AI1" s="14" t="s">
        <v>32</v>
      </c>
      <c r="AJ1" s="14" t="s">
        <v>36</v>
      </c>
      <c r="AK1" s="14" t="s">
        <v>33</v>
      </c>
      <c r="AL1" s="14" t="s">
        <v>34</v>
      </c>
      <c r="AM1" s="14" t="s">
        <v>35</v>
      </c>
      <c r="AN1" s="14" t="s">
        <v>38</v>
      </c>
    </row>
    <row r="2" spans="1:40" x14ac:dyDescent="0.25">
      <c r="A2" s="8" t="s">
        <v>31</v>
      </c>
      <c r="B2" s="1" t="str">
        <f>+IF(A2="","","Accounting Invoice")</f>
        <v>Accounting Invoice</v>
      </c>
      <c r="C2" s="11">
        <v>1801</v>
      </c>
      <c r="D2" s="9">
        <f>DATE(2025,7,1) + AI2 - 1</f>
        <v>45864</v>
      </c>
      <c r="E2" s="2">
        <f>IF(C2&lt;&gt;"", C2, "")</f>
        <v>1801</v>
      </c>
      <c r="F2" s="9">
        <f>IF(D2&lt;&gt;"", D2, "")</f>
        <v>45864</v>
      </c>
      <c r="G2" s="2" t="s">
        <v>42</v>
      </c>
      <c r="H2" s="1" t="str">
        <f>IF(AC2="","",IF(AC2=Z2,"SALE "&amp;K2&amp;"% GST","SALE "&amp;K2&amp;"% CST"))</f>
        <v>SALE 18% GST</v>
      </c>
      <c r="I2" s="4">
        <v>838.83</v>
      </c>
      <c r="J2" s="1" t="str">
        <f>+IF(I2="","","Dr")</f>
        <v>Dr</v>
      </c>
      <c r="K2" s="2">
        <v>18</v>
      </c>
      <c r="L2" s="2" t="str">
        <f>IF(M2&lt;&gt;"", "CGCR", "")</f>
        <v/>
      </c>
      <c r="N2" s="1" t="str">
        <f>IF(AC2="","",IF(AC2=AD2,"Cgst",""))</f>
        <v>Cgst</v>
      </c>
      <c r="O2" s="3">
        <f>IF(N2="","",(I2*K2%)/2)</f>
        <v>75.489999999999995</v>
      </c>
      <c r="P2" s="1" t="str">
        <f>+IF(AC2="","",IF(AC2=AD2,"Sgst",""))</f>
        <v>Sgst</v>
      </c>
      <c r="Q2" s="3">
        <f>O2</f>
        <v>75.489999999999995</v>
      </c>
      <c r="R2" s="1" t="str">
        <f>+IF(AC2="","",IF(AC2=Z2,"","Igst"))</f>
        <v/>
      </c>
      <c r="S2" s="1" t="str">
        <f>IF(R2="","",(I2*K2%))</f>
        <v/>
      </c>
      <c r="T2" s="5">
        <f>IF(H2="","",
   IF(S2="",
      ROUND(O2+Q2+I2+M2 - AM2,0),
      IF(O2="",
         ROUND(I2+S2+M2 - AM2,0),
         ROUND(O2+S2+I2+M2 - AM2,0)
      )
   )
)</f>
        <v>990</v>
      </c>
      <c r="U2" s="1"/>
      <c r="V2" s="1" t="str">
        <f>IF(U2="","",E2)</f>
        <v/>
      </c>
      <c r="W2" s="1" t="str">
        <f>IF(U2="","","7")</f>
        <v/>
      </c>
      <c r="X2" s="3" t="str">
        <f>IF(U2="","",SUMIF(E2:E28,C2,T2:T28))</f>
        <v/>
      </c>
      <c r="Y2" s="1" t="str">
        <f>+IF(T2="","","Cr")</f>
        <v>Cr</v>
      </c>
      <c r="Z2" s="2" t="str">
        <f>IF(LEFT(AB2,2)="01","Jammu and Kashmir",
IF(LEFT(AB2,2)="02","Himachal Pradesh",
IF(LEFT(AB2,2)="03","Punjab",
IF(LEFT(AB2,2)="04","Chandigarh",
IF(LEFT(AB2,2)="05","Uttarakhand",
IF(LEFT(AB2,2)="06","Haryana",
IF(LEFT(AB2,2)="07","Delhi",
IF(LEFT(AB2,2)="08","Rajasthan",
IF(LEFT(AB2,2)="09","Uttar Pradesh",
IF(LEFT(AB2,2)="10","Bihar",
IF(LEFT(AB2,2)="11","Sikkim",
IF(LEFT(AB2,2)="12","Arunachal Pradesh",
IF(LEFT(AB2,2)="13","Nagaland",
IF(LEFT(AB2,2)="14","Manipur",
IF(LEFT(AB2,2)="15","Mizoram",
IF(LEFT(AB2,2)="16","Tripura",
IF(LEFT(AB2,2)="17","Meghalaya",
IF(LEFT(AB2,2)="18","Assam",
IF(LEFT(AB2,2)="19","West Bengal",
IF(LEFT(AB2,2)="20","Jharkhand",
IF(LEFT(AB2,2)="21","Odisha",
IF(LEFT(AB2,2)="22","Chattisgarh",
IF(LEFT(AB2,2)="23","Madhya Pradesh",
IF(LEFT(AB2,2)="24","Gujarat",
IF(LEFT(AB2,2)="26","Dadra and Nagar Haveli and Daman and Diu",
IF(LEFT(AB2,2)="27","Maharashtra",
IF(LEFT(AB2,2)="28","Andhra Pradesh",
IF(LEFT(AB2,2)="29","Karnataka",
IF(LEFT(AB2,2)="30","Goa",
IF(LEFT(AB2,2)="31","Lakshadweep",
IF(LEFT(AB2,2)="32","Kerala",
IF(LEFT(AB2,2)="33","Tamil Nadu",
IF(LEFT(AB2,2)="34","Puducherry",
IF(LEFT(AB2,2)="35","Andaman and Nicobar Islands",
IF(LEFT(AB2,2)="36","Telangana",
IF(LEFT(AB2,2)="37","Andhra Pradesh",
IF(LEFT(AB2,2)="38","Ladakh",
IF(LEFT(AB2,2)="97","Other Territory",
IF(LEFT(AB2,2)="99","Centre Jurisdiction","Himachal Pradesh")))))))))))))))))))))))))))))))))))
))))</f>
        <v>Himachal Pradesh</v>
      </c>
      <c r="AA2" s="1" t="str">
        <f>IF(Z2="","","India")</f>
        <v>India</v>
      </c>
      <c r="AB2" s="2" t="s">
        <v>66</v>
      </c>
      <c r="AC2" s="2" t="str">
        <f>IF(AA2="","","Himachal Pradesh")</f>
        <v>Himachal Pradesh</v>
      </c>
      <c r="AD2" s="2" t="str">
        <f>Z2</f>
        <v>Himachal Pradesh</v>
      </c>
      <c r="AE2" s="1" t="str">
        <f>IF(AG2="","",IF(T2=AG2," ","Round Off"))</f>
        <v>Round Off</v>
      </c>
      <c r="AF2" s="3">
        <f>IF(AE2="","",T2-AG2)</f>
        <v>0.19</v>
      </c>
      <c r="AG2" s="5">
        <f>IF(H2="","",
    IF(S2="",
        (M2+O2+Q2+I2-AM2),
        IF(O2="",
            (I2+S2-AM2)
        )
    )
)</f>
        <v>989.81</v>
      </c>
      <c r="AH2" s="2" t="str">
        <f t="shared" ref="AH2:AH22" si="0">IF(AND(G2&lt;&gt;"",E2&lt;&gt;"",D2&lt;&gt;""),
   IF(G2="CASH",
      "Sold for Cash against Invoice No. "&amp;E2&amp;" dated "&amp;TEXT(D2,"dd-mm-yyyy")&amp;" with a total invoice amount of Rs."&amp;TEXT(SUMIF(E:E,E2,T:T),"#,##0.00")&amp;".",
      "Sold to "&amp;G2&amp;" against Invoice No. "&amp;E2&amp;" dated "&amp;TEXT(D2,"dd-mm-yyyy")&amp;" with a total invoice amount of Rs."&amp;TEXT(SUMIF(E:E,E2,T:T),"#,##0.00")&amp;"."
   ),
   ""
)</f>
        <v>Sold to WIRE GUY ELECTRICAL against Invoice No. 1801 dated 26-07-2025 with a total invoice amount of Rs.990.00.</v>
      </c>
      <c r="AI2" s="2">
        <v>26</v>
      </c>
      <c r="AJ2" s="2">
        <f>C2</f>
        <v>1801</v>
      </c>
      <c r="AK2" s="2" t="str">
        <f>IF(ISBLANK(AB2), "Unregistered/Consumer", "Regular")</f>
        <v>Regular</v>
      </c>
      <c r="AL2" s="2" t="str">
        <f>IF(AM2&lt;&gt;"", "Discount", "")</f>
        <v/>
      </c>
    </row>
    <row r="3" spans="1:40" x14ac:dyDescent="0.25">
      <c r="A3" s="8" t="s">
        <v>31</v>
      </c>
      <c r="B3" s="1" t="str">
        <f>+IF(A3="","","Accounting Invoice")</f>
        <v>Accounting Invoice</v>
      </c>
      <c r="C3" s="11">
        <f>C2+1</f>
        <v>1802</v>
      </c>
      <c r="D3" s="9">
        <f t="shared" ref="D3:D22" si="1">DATE(2025,7,1) + AI3 - 1</f>
        <v>45864</v>
      </c>
      <c r="E3" s="2">
        <f>IF(C3&lt;&gt;"", C3, "")</f>
        <v>1802</v>
      </c>
      <c r="F3" s="9">
        <f>IF(D3&lt;&gt;"", D3, "")</f>
        <v>45864</v>
      </c>
      <c r="G3" s="2" t="s">
        <v>37</v>
      </c>
      <c r="H3" s="1" t="str">
        <f t="shared" ref="H3:H22" si="2">IF(AC3="","",IF(AC3=Z3,"SALE "&amp;K3&amp;"% GST","SALE "&amp;K3&amp;"% CST"))</f>
        <v>SALE 18% GST</v>
      </c>
      <c r="I3" s="4">
        <v>5013.8999999999996</v>
      </c>
      <c r="J3" s="1" t="str">
        <f>+IF(I3="","","Dr")</f>
        <v>Dr</v>
      </c>
      <c r="K3" s="2">
        <v>18</v>
      </c>
      <c r="L3" s="2" t="str">
        <f t="shared" ref="L3:L66" si="3">IF(M3&lt;&gt;"", "CGCR", "")</f>
        <v/>
      </c>
      <c r="N3" s="1" t="str">
        <f>IF(AC3="","",IF(AC3=AD3,"Cgst",""))</f>
        <v>Cgst</v>
      </c>
      <c r="O3" s="3">
        <f>IF(N3="","",(I3*K3%)/2)</f>
        <v>451.25</v>
      </c>
      <c r="P3" s="1" t="str">
        <f>+IF(AC3="","",IF(AC3=AD3,"Sgst",""))</f>
        <v>Sgst</v>
      </c>
      <c r="Q3" s="3">
        <f>O3</f>
        <v>451.25</v>
      </c>
      <c r="R3" s="1" t="str">
        <f>+IF(AC3="","",IF(AC3=Z3,"","Igst"))</f>
        <v/>
      </c>
      <c r="S3" s="1" t="str">
        <f>IF(R3="","",(I3*K3%))</f>
        <v/>
      </c>
      <c r="T3" s="5">
        <f>IF(H3="","",
   IF(S3="",
      ROUND(O3+Q3+I3+M3 - AM3,0),
      IF(O3="",
         ROUND(I3+S3+M3 - AM3,0),
         ROUND(O3+S3+I3+M3 - AM3,0)
      )
   )
)</f>
        <v>5916</v>
      </c>
      <c r="U3" s="1"/>
      <c r="V3" s="1" t="str">
        <f>IF(U3="","",E3)</f>
        <v/>
      </c>
      <c r="W3" s="1" t="str">
        <f>IF(U3="","","7")</f>
        <v/>
      </c>
      <c r="X3" s="3" t="str">
        <f>IF(U3="","",SUMIF(E3:E29,C3,T3:T29))</f>
        <v/>
      </c>
      <c r="Y3" s="1" t="str">
        <f>+IF(T3="","","Cr")</f>
        <v>Cr</v>
      </c>
      <c r="Z3" s="2" t="str">
        <f>IF(LEFT(AB3,2)="01","Jammu and Kashmir",
IF(LEFT(AB3,2)="02","Himachal Pradesh",
IF(LEFT(AB3,2)="03","Punjab",
IF(LEFT(AB3,2)="04","Chandigarh",
IF(LEFT(AB3,2)="05","Uttarakhand",
IF(LEFT(AB3,2)="06","Haryana",
IF(LEFT(AB3,2)="07","Delhi",
IF(LEFT(AB3,2)="08","Rajasthan",
IF(LEFT(AB3,2)="09","Uttar Pradesh",
IF(LEFT(AB3,2)="10","Bihar",
IF(LEFT(AB3,2)="11","Sikkim",
IF(LEFT(AB3,2)="12","Arunachal Pradesh",
IF(LEFT(AB3,2)="13","Nagaland",
IF(LEFT(AB3,2)="14","Manipur",
IF(LEFT(AB3,2)="15","Mizoram",
IF(LEFT(AB3,2)="16","Tripura",
IF(LEFT(AB3,2)="17","Meghalaya",
IF(LEFT(AB3,2)="18","Assam",
IF(LEFT(AB3,2)="19","West Bengal",
IF(LEFT(AB3,2)="20","Jharkhand",
IF(LEFT(AB3,2)="21","Odisha",
IF(LEFT(AB3,2)="22","Chattisgarh",
IF(LEFT(AB3,2)="23","Madhya Pradesh",
IF(LEFT(AB3,2)="24","Gujarat",
IF(LEFT(AB3,2)="26","Dadra and Nagar Haveli and Daman and Diu",
IF(LEFT(AB3,2)="27","Maharashtra",
IF(LEFT(AB3,2)="28","Andhra Pradesh",
IF(LEFT(AB3,2)="29","Karnataka",
IF(LEFT(AB3,2)="30","Goa",
IF(LEFT(AB3,2)="31","Lakshadweep",
IF(LEFT(AB3,2)="32","Kerala",
IF(LEFT(AB3,2)="33","Tamil Nadu",
IF(LEFT(AB3,2)="34","Puducherry",
IF(LEFT(AB3,2)="35","Andaman and Nicobar Islands",
IF(LEFT(AB3,2)="36","Telangana",
IF(LEFT(AB3,2)="37","Andhra Pradesh",
IF(LEFT(AB3,2)="38","Ladakh",
IF(LEFT(AB3,2)="97","Other Territory",
IF(LEFT(AB3,2)="99","Centre Jurisdiction","Himachal Pradesh")))))))))))))))))))))))))))))))))))
))))</f>
        <v>Himachal Pradesh</v>
      </c>
      <c r="AA3" s="1" t="str">
        <f>IF(Z3="","","India")</f>
        <v>India</v>
      </c>
      <c r="AC3" s="2" t="str">
        <f>IF(AA3="","","Himachal Pradesh")</f>
        <v>Himachal Pradesh</v>
      </c>
      <c r="AD3" s="2" t="str">
        <f>Z3</f>
        <v>Himachal Pradesh</v>
      </c>
      <c r="AE3" s="1" t="str">
        <f>IF(AG3="","",IF(T3=AG3," ","Round Off"))</f>
        <v>Round Off</v>
      </c>
      <c r="AF3" s="3">
        <f>IF(AE3="","",T3-AG3)</f>
        <v>-0.4</v>
      </c>
      <c r="AG3" s="5">
        <f t="shared" ref="AG3:AG22" si="4">IF(H3="","",
    IF(S3="",
        (M3+O3+Q3+I3-AM3),
        IF(O3="",
            (I3+S3-AM3)
        )
    )
)</f>
        <v>5916.4</v>
      </c>
      <c r="AH3" s="2" t="str">
        <f t="shared" si="0"/>
        <v>Sold for Cash against Invoice No. 1802 dated 26-07-2025 with a total invoice amount of Rs.5,916.00.</v>
      </c>
      <c r="AI3" s="2">
        <v>26</v>
      </c>
      <c r="AJ3" s="2">
        <f>C3</f>
        <v>1802</v>
      </c>
      <c r="AK3" s="2" t="str">
        <f t="shared" ref="AK3:AK22" si="5">IF(ISBLANK(AB3), "Unregistered/Consumer", "Regular")</f>
        <v>Unregistered/Consumer</v>
      </c>
      <c r="AL3" s="2" t="str">
        <f>IF(AM3&lt;&gt;"", "Discount", "")</f>
        <v/>
      </c>
    </row>
    <row r="4" spans="1:40" x14ac:dyDescent="0.25">
      <c r="A4" s="8" t="s">
        <v>31</v>
      </c>
      <c r="B4" s="1" t="str">
        <f t="shared" ref="B4:B14" si="6">+IF(A4="","","Accounting Invoice")</f>
        <v>Accounting Invoice</v>
      </c>
      <c r="C4" s="11">
        <f t="shared" ref="C4:C67" si="7">C3+1</f>
        <v>1803</v>
      </c>
      <c r="D4" s="9">
        <f t="shared" si="1"/>
        <v>45864</v>
      </c>
      <c r="E4" s="2">
        <f t="shared" ref="E4:E16" si="8">IF(C4&lt;&gt;"", C4, "")</f>
        <v>1803</v>
      </c>
      <c r="F4" s="9">
        <f t="shared" ref="F4:F14" si="9">IF(D4&lt;&gt;"", D4, "")</f>
        <v>45864</v>
      </c>
      <c r="G4" s="2" t="s">
        <v>43</v>
      </c>
      <c r="H4" s="1" t="str">
        <f t="shared" si="2"/>
        <v>SALE 18% GST</v>
      </c>
      <c r="I4" s="4">
        <v>1426.2</v>
      </c>
      <c r="J4" s="1" t="str">
        <f t="shared" ref="J4:J16" si="10">+IF(I4="","","Dr")</f>
        <v>Dr</v>
      </c>
      <c r="K4" s="2">
        <v>18</v>
      </c>
      <c r="L4" s="2" t="str">
        <f t="shared" si="3"/>
        <v/>
      </c>
      <c r="N4" s="1" t="str">
        <f t="shared" ref="N4:N16" si="11">IF(AC4="","",IF(AC4=AD4,"Cgst",""))</f>
        <v>Cgst</v>
      </c>
      <c r="O4" s="3">
        <f t="shared" ref="O4:O16" si="12">IF(N4="","",(I4*K4%)/2)</f>
        <v>128.36000000000001</v>
      </c>
      <c r="P4" s="1" t="str">
        <f t="shared" ref="P4:P16" si="13">+IF(AC4="","",IF(AC4=AD4,"Sgst",""))</f>
        <v>Sgst</v>
      </c>
      <c r="Q4" s="3">
        <f t="shared" ref="Q4:Q14" si="14">O4</f>
        <v>128.36000000000001</v>
      </c>
      <c r="R4" s="1" t="str">
        <f t="shared" ref="R4:R16" si="15">+IF(AC4="","",IF(AC4=Z4,"","Igst"))</f>
        <v/>
      </c>
      <c r="S4" s="1" t="str">
        <f t="shared" ref="S4:S16" si="16">IF(R4="","",(I4*K4%))</f>
        <v/>
      </c>
      <c r="T4" s="5">
        <f t="shared" ref="T4:T16" si="17">IF(H4="","",
   IF(S4="",
      ROUND(O4+Q4+I4+M4 - AM4,0),
      IF(O4="",
         ROUND(I4+S4+M4 - AM4,0),
         ROUND(O4+S4+I4+M4 - AM4,0)
      )
   )
)</f>
        <v>1683</v>
      </c>
      <c r="U4" s="1"/>
      <c r="W4" s="1" t="str">
        <f t="shared" ref="W4" si="18">IF(U4="","","7")</f>
        <v/>
      </c>
      <c r="X4" s="3" t="str">
        <f>IF(U4="","",SUMIF(E4:E29,C4,T4:T29))</f>
        <v/>
      </c>
      <c r="Y4" s="1" t="str">
        <f t="shared" ref="Y4:Y16" si="19">+IF(T4="","","Cr")</f>
        <v>Cr</v>
      </c>
      <c r="Z4" s="2" t="str">
        <f t="shared" ref="Z4:Z16" si="20">IF(LEFT(AB4,2)="01","Jammu and Kashmir",
IF(LEFT(AB4,2)="02","Himachal Pradesh",
IF(LEFT(AB4,2)="03","Punjab",
IF(LEFT(AB4,2)="04","Chandigarh",
IF(LEFT(AB4,2)="05","Uttarakhand",
IF(LEFT(AB4,2)="06","Haryana",
IF(LEFT(AB4,2)="07","Delhi",
IF(LEFT(AB4,2)="08","Rajasthan",
IF(LEFT(AB4,2)="09","Uttar Pradesh",
IF(LEFT(AB4,2)="10","Bihar",
IF(LEFT(AB4,2)="11","Sikkim",
IF(LEFT(AB4,2)="12","Arunachal Pradesh",
IF(LEFT(AB4,2)="13","Nagaland",
IF(LEFT(AB4,2)="14","Manipur",
IF(LEFT(AB4,2)="15","Mizoram",
IF(LEFT(AB4,2)="16","Tripura",
IF(LEFT(AB4,2)="17","Meghalaya",
IF(LEFT(AB4,2)="18","Assam",
IF(LEFT(AB4,2)="19","West Bengal",
IF(LEFT(AB4,2)="20","Jharkhand",
IF(LEFT(AB4,2)="21","Odisha",
IF(LEFT(AB4,2)="22","Chattisgarh",
IF(LEFT(AB4,2)="23","Madhya Pradesh",
IF(LEFT(AB4,2)="24","Gujarat",
IF(LEFT(AB4,2)="26","Dadra and Nagar Haveli and Daman and Diu",
IF(LEFT(AB4,2)="27","Maharashtra",
IF(LEFT(AB4,2)="28","Andhra Pradesh",
IF(LEFT(AB4,2)="29","Karnataka",
IF(LEFT(AB4,2)="30","Goa",
IF(LEFT(AB4,2)="31","Lakshadweep",
IF(LEFT(AB4,2)="32","Kerala",
IF(LEFT(AB4,2)="33","Tamil Nadu",
IF(LEFT(AB4,2)="34","Puducherry",
IF(LEFT(AB4,2)="35","Andaman and Nicobar Islands",
IF(LEFT(AB4,2)="36","Telangana",
IF(LEFT(AB4,2)="37","Andhra Pradesh",
IF(LEFT(AB4,2)="38","Ladakh",
IF(LEFT(AB4,2)="97","Other Territory",
IF(LEFT(AB4,2)="99","Centre Jurisdiction","Himachal Pradesh")))))))))))))))))))))))))))))))))))
))))</f>
        <v>Himachal Pradesh</v>
      </c>
      <c r="AA4" s="1" t="str">
        <f t="shared" ref="AA4" si="21">IF(Z4="","","India")</f>
        <v>India</v>
      </c>
      <c r="AB4" s="2" t="s">
        <v>54</v>
      </c>
      <c r="AC4" s="2" t="str">
        <f>IF(AA4="","","Himachal Pradesh")</f>
        <v>Himachal Pradesh</v>
      </c>
      <c r="AD4" s="2" t="str">
        <f t="shared" ref="AD4:AD14" si="22">Z4</f>
        <v>Himachal Pradesh</v>
      </c>
      <c r="AE4" s="1" t="str">
        <f t="shared" ref="AE4:AE16" si="23">IF(AG4="","",IF(T4=AG4," ","Round Off"))</f>
        <v>Round Off</v>
      </c>
      <c r="AF4" s="3">
        <f t="shared" ref="AF4:AF16" si="24">IF(AE4="","",T4-AG4)</f>
        <v>0.08</v>
      </c>
      <c r="AG4" s="5">
        <f t="shared" si="4"/>
        <v>1682.92</v>
      </c>
      <c r="AH4" s="2" t="str">
        <f t="shared" si="0"/>
        <v>Sold to APPU ELECTRONICS against Invoice No. 1803 dated 26-07-2025 with a total invoice amount of Rs.1,683.00.</v>
      </c>
      <c r="AI4" s="2">
        <v>26</v>
      </c>
      <c r="AJ4" s="2">
        <f t="shared" ref="AJ4:AJ16" si="25">C4</f>
        <v>1803</v>
      </c>
      <c r="AK4" s="2" t="s">
        <v>55</v>
      </c>
      <c r="AL4" s="2" t="str">
        <f t="shared" ref="AL4:AL22" si="26">IF(AM4&lt;&gt;"", "Discount", "")</f>
        <v/>
      </c>
    </row>
    <row r="5" spans="1:40" x14ac:dyDescent="0.25">
      <c r="A5" s="8" t="s">
        <v>31</v>
      </c>
      <c r="B5" s="1" t="str">
        <f t="shared" si="6"/>
        <v>Accounting Invoice</v>
      </c>
      <c r="C5" s="11">
        <f t="shared" si="7"/>
        <v>1804</v>
      </c>
      <c r="D5" s="9">
        <f t="shared" si="1"/>
        <v>45864</v>
      </c>
      <c r="E5" s="2">
        <f t="shared" si="8"/>
        <v>1804</v>
      </c>
      <c r="F5" s="9">
        <f t="shared" si="9"/>
        <v>45864</v>
      </c>
      <c r="G5" s="2" t="s">
        <v>44</v>
      </c>
      <c r="H5" s="1" t="str">
        <f t="shared" si="2"/>
        <v>SALE 18% GST</v>
      </c>
      <c r="I5" s="4">
        <v>4480.42</v>
      </c>
      <c r="J5" s="1" t="str">
        <f t="shared" si="10"/>
        <v>Dr</v>
      </c>
      <c r="K5" s="2">
        <v>18</v>
      </c>
      <c r="L5" s="2" t="str">
        <f t="shared" si="3"/>
        <v/>
      </c>
      <c r="N5" s="1" t="str">
        <f t="shared" si="11"/>
        <v>Cgst</v>
      </c>
      <c r="O5" s="3">
        <f t="shared" si="12"/>
        <v>403.24</v>
      </c>
      <c r="P5" s="1" t="str">
        <f t="shared" si="13"/>
        <v>Sgst</v>
      </c>
      <c r="Q5" s="3">
        <f t="shared" si="14"/>
        <v>403.24</v>
      </c>
      <c r="R5" s="1" t="str">
        <f t="shared" si="15"/>
        <v/>
      </c>
      <c r="S5" s="1" t="str">
        <f t="shared" si="16"/>
        <v/>
      </c>
      <c r="T5" s="5">
        <f t="shared" si="17"/>
        <v>5287</v>
      </c>
      <c r="U5" s="1"/>
      <c r="W5" s="1" t="str">
        <f t="shared" ref="W5" si="27">IF(U5="","","7")</f>
        <v/>
      </c>
      <c r="X5" s="3" t="str">
        <f>IF(U5="","",SUMIF(E5:E29,C5,T5:T29))</f>
        <v/>
      </c>
      <c r="Y5" s="1" t="str">
        <f t="shared" si="19"/>
        <v>Cr</v>
      </c>
      <c r="Z5" s="2" t="str">
        <f t="shared" si="20"/>
        <v>Himachal Pradesh</v>
      </c>
      <c r="AA5" s="1" t="str">
        <f t="shared" ref="AA5:AA14" si="28">IF(Z5="","","India")</f>
        <v>India</v>
      </c>
      <c r="AB5" s="2" t="s">
        <v>60</v>
      </c>
      <c r="AC5" s="2" t="str">
        <f t="shared" ref="AC5:AC14" si="29">IF(AA5="","","Himachal Pradesh")</f>
        <v>Himachal Pradesh</v>
      </c>
      <c r="AD5" s="2" t="str">
        <f t="shared" si="22"/>
        <v>Himachal Pradesh</v>
      </c>
      <c r="AE5" s="1" t="str">
        <f t="shared" si="23"/>
        <v>Round Off</v>
      </c>
      <c r="AF5" s="3">
        <f t="shared" si="24"/>
        <v>0.1</v>
      </c>
      <c r="AG5" s="5">
        <f t="shared" si="4"/>
        <v>5286.9</v>
      </c>
      <c r="AH5" s="2" t="str">
        <f t="shared" si="0"/>
        <v>Sold to MAHADEV HARDWARE &amp; ELECTRICAL STORE against Invoice No. 1804 dated 26-07-2025 with a total invoice amount of Rs.5,287.00.</v>
      </c>
      <c r="AI5" s="2">
        <v>26</v>
      </c>
      <c r="AJ5" s="2">
        <f t="shared" si="25"/>
        <v>1804</v>
      </c>
      <c r="AK5" s="2" t="str">
        <f t="shared" si="5"/>
        <v>Regular</v>
      </c>
      <c r="AL5" s="2" t="str">
        <f t="shared" si="26"/>
        <v/>
      </c>
    </row>
    <row r="6" spans="1:40" x14ac:dyDescent="0.25">
      <c r="A6" s="8" t="s">
        <v>31</v>
      </c>
      <c r="B6" s="1" t="str">
        <f t="shared" si="6"/>
        <v>Accounting Invoice</v>
      </c>
      <c r="C6" s="11">
        <f t="shared" si="7"/>
        <v>1805</v>
      </c>
      <c r="D6" s="9">
        <f t="shared" si="1"/>
        <v>45864</v>
      </c>
      <c r="E6" s="2">
        <f t="shared" si="8"/>
        <v>1805</v>
      </c>
      <c r="F6" s="9">
        <f t="shared" si="9"/>
        <v>45864</v>
      </c>
      <c r="G6" s="2" t="s">
        <v>37</v>
      </c>
      <c r="H6" s="1" t="str">
        <f t="shared" si="2"/>
        <v>SALE 18% GST</v>
      </c>
      <c r="I6" s="4">
        <v>20292</v>
      </c>
      <c r="J6" s="1" t="str">
        <f t="shared" si="10"/>
        <v>Dr</v>
      </c>
      <c r="K6" s="2">
        <v>18</v>
      </c>
      <c r="L6" s="2" t="str">
        <f t="shared" si="3"/>
        <v/>
      </c>
      <c r="N6" s="1" t="str">
        <f t="shared" si="11"/>
        <v>Cgst</v>
      </c>
      <c r="O6" s="3">
        <f t="shared" si="12"/>
        <v>1826.28</v>
      </c>
      <c r="P6" s="1" t="str">
        <f t="shared" si="13"/>
        <v>Sgst</v>
      </c>
      <c r="Q6" s="3">
        <f t="shared" si="14"/>
        <v>1826.28</v>
      </c>
      <c r="R6" s="1" t="str">
        <f t="shared" si="15"/>
        <v/>
      </c>
      <c r="S6" s="1" t="str">
        <f t="shared" si="16"/>
        <v/>
      </c>
      <c r="T6" s="5">
        <f t="shared" si="17"/>
        <v>23945</v>
      </c>
      <c r="U6" s="1"/>
      <c r="W6" s="1"/>
      <c r="X6" s="3"/>
      <c r="Y6" s="1" t="str">
        <f t="shared" si="19"/>
        <v>Cr</v>
      </c>
      <c r="Z6" s="2" t="str">
        <f t="shared" si="20"/>
        <v>Himachal Pradesh</v>
      </c>
      <c r="AA6" s="1" t="str">
        <f t="shared" si="28"/>
        <v>India</v>
      </c>
      <c r="AC6" s="2" t="str">
        <f t="shared" si="29"/>
        <v>Himachal Pradesh</v>
      </c>
      <c r="AD6" s="2" t="str">
        <f t="shared" si="22"/>
        <v>Himachal Pradesh</v>
      </c>
      <c r="AE6" s="1" t="str">
        <f t="shared" si="23"/>
        <v>Round Off</v>
      </c>
      <c r="AF6" s="3">
        <f t="shared" si="24"/>
        <v>0.44</v>
      </c>
      <c r="AG6" s="5">
        <f t="shared" si="4"/>
        <v>23944.560000000001</v>
      </c>
      <c r="AH6" s="2" t="str">
        <f t="shared" si="0"/>
        <v>Sold for Cash against Invoice No. 1805 dated 26-07-2025 with a total invoice amount of Rs.23,945.00.</v>
      </c>
      <c r="AI6" s="2">
        <v>26</v>
      </c>
      <c r="AJ6" s="2">
        <f t="shared" si="25"/>
        <v>1805</v>
      </c>
      <c r="AK6" s="2" t="str">
        <f t="shared" si="5"/>
        <v>Unregistered/Consumer</v>
      </c>
      <c r="AL6" s="2" t="str">
        <f t="shared" si="26"/>
        <v/>
      </c>
    </row>
    <row r="7" spans="1:40" x14ac:dyDescent="0.25">
      <c r="A7" s="8" t="s">
        <v>31</v>
      </c>
      <c r="B7" s="1" t="str">
        <f t="shared" si="6"/>
        <v>Accounting Invoice</v>
      </c>
      <c r="C7" s="11">
        <f t="shared" si="7"/>
        <v>1806</v>
      </c>
      <c r="D7" s="9">
        <f t="shared" si="1"/>
        <v>45866</v>
      </c>
      <c r="E7" s="2">
        <f t="shared" si="8"/>
        <v>1806</v>
      </c>
      <c r="F7" s="9">
        <f t="shared" si="9"/>
        <v>45866</v>
      </c>
      <c r="G7" s="2" t="s">
        <v>37</v>
      </c>
      <c r="H7" s="1" t="str">
        <f t="shared" si="2"/>
        <v>SALE 12% GST</v>
      </c>
      <c r="I7" s="4">
        <v>2053.5700000000002</v>
      </c>
      <c r="J7" s="1" t="str">
        <f t="shared" si="10"/>
        <v>Dr</v>
      </c>
      <c r="K7" s="2">
        <v>12</v>
      </c>
      <c r="L7" s="2" t="str">
        <f t="shared" si="3"/>
        <v/>
      </c>
      <c r="N7" s="1" t="str">
        <f t="shared" si="11"/>
        <v>Cgst</v>
      </c>
      <c r="O7" s="3">
        <f t="shared" si="12"/>
        <v>123.21</v>
      </c>
      <c r="P7" s="1" t="str">
        <f t="shared" si="13"/>
        <v>Sgst</v>
      </c>
      <c r="Q7" s="3">
        <f t="shared" si="14"/>
        <v>123.21</v>
      </c>
      <c r="R7" s="1" t="str">
        <f t="shared" si="15"/>
        <v/>
      </c>
      <c r="S7" s="1" t="str">
        <f t="shared" si="16"/>
        <v/>
      </c>
      <c r="T7" s="5">
        <f t="shared" si="17"/>
        <v>2300</v>
      </c>
      <c r="U7" s="1"/>
      <c r="W7" s="1"/>
      <c r="X7" s="3"/>
      <c r="Y7" s="1" t="str">
        <f t="shared" si="19"/>
        <v>Cr</v>
      </c>
      <c r="Z7" s="2" t="str">
        <f t="shared" si="20"/>
        <v>Himachal Pradesh</v>
      </c>
      <c r="AA7" s="1" t="str">
        <f t="shared" si="28"/>
        <v>India</v>
      </c>
      <c r="AC7" s="2" t="str">
        <f t="shared" si="29"/>
        <v>Himachal Pradesh</v>
      </c>
      <c r="AD7" s="2" t="str">
        <f t="shared" si="22"/>
        <v>Himachal Pradesh</v>
      </c>
      <c r="AE7" s="1" t="str">
        <f t="shared" si="23"/>
        <v>Round Off</v>
      </c>
      <c r="AF7" s="3">
        <f t="shared" si="24"/>
        <v>0.01</v>
      </c>
      <c r="AG7" s="5">
        <f t="shared" si="4"/>
        <v>2299.9899999999998</v>
      </c>
      <c r="AH7" s="2" t="str">
        <f t="shared" si="0"/>
        <v>Sold for Cash against Invoice No. 1806 dated 28-07-2025 with a total invoice amount of Rs.2,300.00.</v>
      </c>
      <c r="AI7" s="2">
        <v>28</v>
      </c>
      <c r="AJ7" s="2">
        <f t="shared" si="25"/>
        <v>1806</v>
      </c>
      <c r="AK7" s="2" t="str">
        <f t="shared" si="5"/>
        <v>Unregistered/Consumer</v>
      </c>
      <c r="AL7" s="2" t="str">
        <f t="shared" si="26"/>
        <v/>
      </c>
    </row>
    <row r="8" spans="1:40" x14ac:dyDescent="0.25">
      <c r="A8" s="8" t="s">
        <v>31</v>
      </c>
      <c r="B8" s="1" t="str">
        <f t="shared" si="6"/>
        <v>Accounting Invoice</v>
      </c>
      <c r="C8" s="11">
        <f t="shared" si="7"/>
        <v>1807</v>
      </c>
      <c r="D8" s="9">
        <f t="shared" si="1"/>
        <v>45866</v>
      </c>
      <c r="E8" s="2">
        <f t="shared" si="8"/>
        <v>1807</v>
      </c>
      <c r="F8" s="9">
        <f t="shared" si="9"/>
        <v>45866</v>
      </c>
      <c r="G8" s="2" t="s">
        <v>37</v>
      </c>
      <c r="H8" s="1" t="str">
        <f t="shared" si="2"/>
        <v>SALE 18% GST</v>
      </c>
      <c r="I8" s="4">
        <v>4315</v>
      </c>
      <c r="J8" s="1" t="str">
        <f t="shared" si="10"/>
        <v>Dr</v>
      </c>
      <c r="K8" s="2">
        <v>18</v>
      </c>
      <c r="L8" s="2" t="str">
        <f t="shared" si="3"/>
        <v/>
      </c>
      <c r="N8" s="1" t="str">
        <f t="shared" si="11"/>
        <v>Cgst</v>
      </c>
      <c r="O8" s="3">
        <f t="shared" si="12"/>
        <v>388.35</v>
      </c>
      <c r="P8" s="1" t="str">
        <f t="shared" si="13"/>
        <v>Sgst</v>
      </c>
      <c r="Q8" s="3">
        <f t="shared" si="14"/>
        <v>388.35</v>
      </c>
      <c r="R8" s="1" t="str">
        <f t="shared" si="15"/>
        <v/>
      </c>
      <c r="S8" s="1" t="str">
        <f t="shared" si="16"/>
        <v/>
      </c>
      <c r="T8" s="5">
        <f t="shared" si="17"/>
        <v>5092</v>
      </c>
      <c r="U8" s="1"/>
      <c r="W8" s="1"/>
      <c r="X8" s="3"/>
      <c r="Y8" s="1" t="str">
        <f t="shared" si="19"/>
        <v>Cr</v>
      </c>
      <c r="Z8" s="2" t="str">
        <f t="shared" si="20"/>
        <v>Himachal Pradesh</v>
      </c>
      <c r="AA8" s="1" t="str">
        <f t="shared" si="28"/>
        <v>India</v>
      </c>
      <c r="AC8" s="2" t="str">
        <f t="shared" si="29"/>
        <v>Himachal Pradesh</v>
      </c>
      <c r="AD8" s="2" t="str">
        <f t="shared" si="22"/>
        <v>Himachal Pradesh</v>
      </c>
      <c r="AE8" s="1" t="str">
        <f t="shared" si="23"/>
        <v>Round Off</v>
      </c>
      <c r="AF8" s="3">
        <f t="shared" si="24"/>
        <v>0.3</v>
      </c>
      <c r="AG8" s="5">
        <f t="shared" si="4"/>
        <v>5091.7</v>
      </c>
      <c r="AH8" s="2" t="str">
        <f t="shared" si="0"/>
        <v>Sold for Cash against Invoice No. 1807 dated 28-07-2025 with a total invoice amount of Rs.20,708.00.</v>
      </c>
      <c r="AI8" s="2">
        <v>28</v>
      </c>
      <c r="AJ8" s="2">
        <f t="shared" si="25"/>
        <v>1807</v>
      </c>
      <c r="AK8" s="2" t="str">
        <f t="shared" si="5"/>
        <v>Unregistered/Consumer</v>
      </c>
      <c r="AL8" s="2" t="str">
        <f t="shared" si="26"/>
        <v/>
      </c>
    </row>
    <row r="9" spans="1:40" x14ac:dyDescent="0.25">
      <c r="A9" s="8" t="s">
        <v>31</v>
      </c>
      <c r="B9" s="1" t="str">
        <f t="shared" si="6"/>
        <v>Accounting Invoice</v>
      </c>
      <c r="C9" s="11">
        <f>C8+0</f>
        <v>1807</v>
      </c>
      <c r="D9" s="9">
        <f t="shared" si="1"/>
        <v>45866</v>
      </c>
      <c r="E9" s="2">
        <f t="shared" si="8"/>
        <v>1807</v>
      </c>
      <c r="F9" s="9">
        <f t="shared" si="9"/>
        <v>45866</v>
      </c>
      <c r="G9" s="2" t="s">
        <v>37</v>
      </c>
      <c r="H9" s="1" t="str">
        <f t="shared" si="2"/>
        <v>SALE 28% GST</v>
      </c>
      <c r="I9" s="4">
        <v>12200</v>
      </c>
      <c r="J9" s="1" t="str">
        <f t="shared" si="10"/>
        <v>Dr</v>
      </c>
      <c r="K9" s="2">
        <v>28</v>
      </c>
      <c r="L9" s="2" t="str">
        <f t="shared" si="3"/>
        <v/>
      </c>
      <c r="N9" s="1" t="str">
        <f t="shared" si="11"/>
        <v>Cgst</v>
      </c>
      <c r="O9" s="3">
        <f t="shared" si="12"/>
        <v>1708</v>
      </c>
      <c r="P9" s="1" t="str">
        <f t="shared" si="13"/>
        <v>Sgst</v>
      </c>
      <c r="Q9" s="3">
        <f t="shared" si="14"/>
        <v>1708</v>
      </c>
      <c r="R9" s="1" t="str">
        <f t="shared" si="15"/>
        <v/>
      </c>
      <c r="S9" s="1" t="str">
        <f t="shared" si="16"/>
        <v/>
      </c>
      <c r="T9" s="5">
        <f t="shared" si="17"/>
        <v>15616</v>
      </c>
      <c r="U9" s="1"/>
      <c r="W9" s="1"/>
      <c r="X9" s="3"/>
      <c r="Y9" s="1" t="str">
        <f t="shared" si="19"/>
        <v>Cr</v>
      </c>
      <c r="Z9" s="2" t="str">
        <f t="shared" si="20"/>
        <v>Himachal Pradesh</v>
      </c>
      <c r="AA9" s="1" t="str">
        <f t="shared" si="28"/>
        <v>India</v>
      </c>
      <c r="AC9" s="2" t="str">
        <f t="shared" si="29"/>
        <v>Himachal Pradesh</v>
      </c>
      <c r="AD9" s="2" t="str">
        <f t="shared" si="22"/>
        <v>Himachal Pradesh</v>
      </c>
      <c r="AE9" s="1" t="str">
        <f t="shared" si="23"/>
        <v xml:space="preserve"> </v>
      </c>
      <c r="AF9" s="3">
        <f t="shared" si="24"/>
        <v>0</v>
      </c>
      <c r="AG9" s="5">
        <f t="shared" si="4"/>
        <v>15616</v>
      </c>
      <c r="AH9" s="2" t="str">
        <f t="shared" si="0"/>
        <v>Sold for Cash against Invoice No. 1807 dated 28-07-2025 with a total invoice amount of Rs.20,708.00.</v>
      </c>
      <c r="AI9" s="2">
        <v>28</v>
      </c>
      <c r="AJ9" s="2">
        <f t="shared" si="25"/>
        <v>1807</v>
      </c>
      <c r="AK9" s="2" t="str">
        <f t="shared" si="5"/>
        <v>Unregistered/Consumer</v>
      </c>
      <c r="AL9" s="2" t="str">
        <f t="shared" si="26"/>
        <v/>
      </c>
    </row>
    <row r="10" spans="1:40" x14ac:dyDescent="0.25">
      <c r="A10" s="8" t="s">
        <v>31</v>
      </c>
      <c r="B10" s="1" t="str">
        <f t="shared" si="6"/>
        <v>Accounting Invoice</v>
      </c>
      <c r="C10" s="11">
        <f t="shared" si="7"/>
        <v>1808</v>
      </c>
      <c r="D10" s="9">
        <f t="shared" si="1"/>
        <v>45866</v>
      </c>
      <c r="E10" s="2">
        <f t="shared" si="8"/>
        <v>1808</v>
      </c>
      <c r="F10" s="9">
        <f t="shared" si="9"/>
        <v>45866</v>
      </c>
      <c r="G10" s="2" t="s">
        <v>37</v>
      </c>
      <c r="H10" s="1" t="str">
        <f t="shared" si="2"/>
        <v>SALE 18% GST</v>
      </c>
      <c r="I10" s="4">
        <v>1194.92</v>
      </c>
      <c r="J10" s="1" t="str">
        <f t="shared" si="10"/>
        <v>Dr</v>
      </c>
      <c r="K10" s="2">
        <v>18</v>
      </c>
      <c r="L10" s="2" t="str">
        <f t="shared" si="3"/>
        <v/>
      </c>
      <c r="N10" s="1" t="str">
        <f t="shared" si="11"/>
        <v>Cgst</v>
      </c>
      <c r="O10" s="3">
        <f t="shared" si="12"/>
        <v>107.54</v>
      </c>
      <c r="P10" s="1" t="str">
        <f t="shared" si="13"/>
        <v>Sgst</v>
      </c>
      <c r="Q10" s="3">
        <f t="shared" si="14"/>
        <v>107.54</v>
      </c>
      <c r="R10" s="1" t="str">
        <f t="shared" si="15"/>
        <v/>
      </c>
      <c r="S10" s="1" t="str">
        <f t="shared" si="16"/>
        <v/>
      </c>
      <c r="T10" s="5">
        <f t="shared" si="17"/>
        <v>1410</v>
      </c>
      <c r="U10" s="1"/>
      <c r="W10" s="1"/>
      <c r="X10" s="3"/>
      <c r="Y10" s="1" t="str">
        <f t="shared" si="19"/>
        <v>Cr</v>
      </c>
      <c r="Z10" s="2" t="str">
        <f t="shared" si="20"/>
        <v>Himachal Pradesh</v>
      </c>
      <c r="AA10" s="1" t="str">
        <f t="shared" si="28"/>
        <v>India</v>
      </c>
      <c r="AC10" s="2" t="str">
        <f t="shared" si="29"/>
        <v>Himachal Pradesh</v>
      </c>
      <c r="AD10" s="2" t="str">
        <f t="shared" si="22"/>
        <v>Himachal Pradesh</v>
      </c>
      <c r="AE10" s="1" t="str">
        <f t="shared" si="23"/>
        <v xml:space="preserve"> </v>
      </c>
      <c r="AF10" s="3">
        <f t="shared" si="24"/>
        <v>0</v>
      </c>
      <c r="AG10" s="5">
        <f t="shared" si="4"/>
        <v>1410</v>
      </c>
      <c r="AH10" s="2" t="str">
        <f t="shared" si="0"/>
        <v>Sold for Cash against Invoice No. 1808 dated 28-07-2025 with a total invoice amount of Rs.1,410.00.</v>
      </c>
      <c r="AI10" s="2">
        <v>28</v>
      </c>
      <c r="AJ10" s="2">
        <f t="shared" si="25"/>
        <v>1808</v>
      </c>
      <c r="AK10" s="2" t="str">
        <f t="shared" si="5"/>
        <v>Unregistered/Consumer</v>
      </c>
      <c r="AL10" s="2" t="str">
        <f t="shared" si="26"/>
        <v/>
      </c>
    </row>
    <row r="11" spans="1:40" x14ac:dyDescent="0.25">
      <c r="A11" s="8" t="s">
        <v>31</v>
      </c>
      <c r="B11" s="1" t="str">
        <f t="shared" si="6"/>
        <v>Accounting Invoice</v>
      </c>
      <c r="C11" s="11">
        <f t="shared" si="7"/>
        <v>1809</v>
      </c>
      <c r="D11" s="9">
        <f t="shared" si="1"/>
        <v>45866</v>
      </c>
      <c r="E11" s="2">
        <f t="shared" si="8"/>
        <v>1809</v>
      </c>
      <c r="F11" s="9">
        <f t="shared" si="9"/>
        <v>45866</v>
      </c>
      <c r="G11" s="2" t="s">
        <v>45</v>
      </c>
      <c r="H11" s="1" t="str">
        <f t="shared" si="2"/>
        <v>SALE 18% GST</v>
      </c>
      <c r="I11" s="4">
        <v>2708.57</v>
      </c>
      <c r="J11" s="1" t="str">
        <f t="shared" si="10"/>
        <v>Dr</v>
      </c>
      <c r="K11" s="2">
        <v>18</v>
      </c>
      <c r="L11" s="2" t="str">
        <f t="shared" si="3"/>
        <v/>
      </c>
      <c r="N11" s="1" t="str">
        <f t="shared" si="11"/>
        <v>Cgst</v>
      </c>
      <c r="O11" s="3">
        <f t="shared" si="12"/>
        <v>243.77</v>
      </c>
      <c r="P11" s="1" t="str">
        <f t="shared" si="13"/>
        <v>Sgst</v>
      </c>
      <c r="Q11" s="3">
        <f t="shared" si="14"/>
        <v>243.77</v>
      </c>
      <c r="R11" s="1" t="str">
        <f t="shared" si="15"/>
        <v/>
      </c>
      <c r="S11" s="1" t="str">
        <f t="shared" si="16"/>
        <v/>
      </c>
      <c r="T11" s="5">
        <f t="shared" si="17"/>
        <v>3196</v>
      </c>
      <c r="U11" s="1"/>
      <c r="W11" s="1"/>
      <c r="X11" s="3"/>
      <c r="Y11" s="1" t="str">
        <f t="shared" si="19"/>
        <v>Cr</v>
      </c>
      <c r="Z11" s="2" t="str">
        <f t="shared" si="20"/>
        <v>Himachal Pradesh</v>
      </c>
      <c r="AA11" s="1" t="str">
        <f t="shared" si="28"/>
        <v>India</v>
      </c>
      <c r="AB11" s="2" t="s">
        <v>56</v>
      </c>
      <c r="AC11" s="2" t="str">
        <f t="shared" si="29"/>
        <v>Himachal Pradesh</v>
      </c>
      <c r="AD11" s="2" t="str">
        <f t="shared" si="22"/>
        <v>Himachal Pradesh</v>
      </c>
      <c r="AE11" s="1" t="str">
        <f t="shared" si="23"/>
        <v>Round Off</v>
      </c>
      <c r="AF11" s="3">
        <f t="shared" si="24"/>
        <v>-0.11</v>
      </c>
      <c r="AG11" s="5">
        <f t="shared" si="4"/>
        <v>3196.11</v>
      </c>
      <c r="AH11" s="2" t="str">
        <f t="shared" si="0"/>
        <v>Sold to Arun Electrical Works against Invoice No. 1809 dated 28-07-2025 with a total invoice amount of Rs.3,196.00.</v>
      </c>
      <c r="AI11" s="2">
        <v>28</v>
      </c>
      <c r="AJ11" s="2">
        <f t="shared" si="25"/>
        <v>1809</v>
      </c>
      <c r="AK11" s="2" t="s">
        <v>55</v>
      </c>
      <c r="AL11" s="2" t="str">
        <f t="shared" si="26"/>
        <v/>
      </c>
    </row>
    <row r="12" spans="1:40" x14ac:dyDescent="0.25">
      <c r="A12" s="8" t="s">
        <v>31</v>
      </c>
      <c r="B12" s="1" t="str">
        <f t="shared" si="6"/>
        <v>Accounting Invoice</v>
      </c>
      <c r="C12" s="11">
        <f t="shared" si="7"/>
        <v>1810</v>
      </c>
      <c r="D12" s="9">
        <f t="shared" si="1"/>
        <v>45866</v>
      </c>
      <c r="E12" s="2">
        <f t="shared" si="8"/>
        <v>1810</v>
      </c>
      <c r="F12" s="9">
        <f t="shared" si="9"/>
        <v>45866</v>
      </c>
      <c r="G12" s="2" t="s">
        <v>37</v>
      </c>
      <c r="H12" s="1" t="str">
        <f t="shared" si="2"/>
        <v>SALE 18% GST</v>
      </c>
      <c r="I12" s="4">
        <v>4749.68</v>
      </c>
      <c r="J12" s="1" t="str">
        <f t="shared" si="10"/>
        <v>Dr</v>
      </c>
      <c r="K12" s="2">
        <v>18</v>
      </c>
      <c r="L12" s="2" t="str">
        <f t="shared" si="3"/>
        <v/>
      </c>
      <c r="N12" s="1" t="str">
        <f t="shared" si="11"/>
        <v>Cgst</v>
      </c>
      <c r="O12" s="3">
        <f t="shared" si="12"/>
        <v>427.47</v>
      </c>
      <c r="P12" s="1" t="str">
        <f t="shared" si="13"/>
        <v>Sgst</v>
      </c>
      <c r="Q12" s="3">
        <f t="shared" si="14"/>
        <v>427.47</v>
      </c>
      <c r="R12" s="1" t="str">
        <f t="shared" si="15"/>
        <v/>
      </c>
      <c r="S12" s="1" t="str">
        <f t="shared" si="16"/>
        <v/>
      </c>
      <c r="T12" s="5">
        <f t="shared" si="17"/>
        <v>5605</v>
      </c>
      <c r="U12" s="1"/>
      <c r="W12" s="1"/>
      <c r="X12" s="3"/>
      <c r="Y12" s="1" t="str">
        <f t="shared" si="19"/>
        <v>Cr</v>
      </c>
      <c r="Z12" s="2" t="str">
        <f t="shared" si="20"/>
        <v>Himachal Pradesh</v>
      </c>
      <c r="AA12" s="1" t="str">
        <f t="shared" si="28"/>
        <v>India</v>
      </c>
      <c r="AC12" s="2" t="str">
        <f t="shared" si="29"/>
        <v>Himachal Pradesh</v>
      </c>
      <c r="AD12" s="2" t="str">
        <f t="shared" si="22"/>
        <v>Himachal Pradesh</v>
      </c>
      <c r="AE12" s="1" t="str">
        <f t="shared" si="23"/>
        <v>Round Off</v>
      </c>
      <c r="AF12" s="3">
        <f t="shared" si="24"/>
        <v>0.38</v>
      </c>
      <c r="AG12" s="5">
        <f t="shared" si="4"/>
        <v>5604.62</v>
      </c>
      <c r="AH12" s="2" t="str">
        <f t="shared" si="0"/>
        <v>Sold for Cash against Invoice No. 1810 dated 28-07-2025 with a total invoice amount of Rs.5,605.00.</v>
      </c>
      <c r="AI12" s="2">
        <v>28</v>
      </c>
      <c r="AJ12" s="2">
        <f t="shared" si="25"/>
        <v>1810</v>
      </c>
      <c r="AK12" s="2" t="str">
        <f t="shared" si="5"/>
        <v>Unregistered/Consumer</v>
      </c>
      <c r="AL12" s="2" t="str">
        <f t="shared" si="26"/>
        <v/>
      </c>
    </row>
    <row r="13" spans="1:40" x14ac:dyDescent="0.25">
      <c r="A13" s="8" t="s">
        <v>31</v>
      </c>
      <c r="B13" s="1" t="str">
        <f t="shared" si="6"/>
        <v>Accounting Invoice</v>
      </c>
      <c r="C13" s="11">
        <f t="shared" si="7"/>
        <v>1811</v>
      </c>
      <c r="D13" s="9">
        <f t="shared" si="1"/>
        <v>45866</v>
      </c>
      <c r="E13" s="2">
        <f t="shared" si="8"/>
        <v>1811</v>
      </c>
      <c r="F13" s="9">
        <f t="shared" si="9"/>
        <v>45866</v>
      </c>
      <c r="G13" s="2" t="s">
        <v>37</v>
      </c>
      <c r="H13" s="1" t="str">
        <f t="shared" si="2"/>
        <v>SALE 18% GST</v>
      </c>
      <c r="I13" s="4">
        <v>432.18</v>
      </c>
      <c r="J13" s="1" t="str">
        <f t="shared" si="10"/>
        <v>Dr</v>
      </c>
      <c r="K13" s="2">
        <v>18</v>
      </c>
      <c r="L13" s="2" t="str">
        <f t="shared" si="3"/>
        <v/>
      </c>
      <c r="N13" s="1" t="str">
        <f t="shared" si="11"/>
        <v>Cgst</v>
      </c>
      <c r="O13" s="3">
        <f t="shared" si="12"/>
        <v>38.9</v>
      </c>
      <c r="P13" s="1" t="str">
        <f t="shared" si="13"/>
        <v>Sgst</v>
      </c>
      <c r="Q13" s="3">
        <f t="shared" si="14"/>
        <v>38.9</v>
      </c>
      <c r="R13" s="1" t="str">
        <f t="shared" si="15"/>
        <v/>
      </c>
      <c r="S13" s="1" t="str">
        <f t="shared" si="16"/>
        <v/>
      </c>
      <c r="T13" s="5">
        <f t="shared" si="17"/>
        <v>510</v>
      </c>
      <c r="U13" s="1"/>
      <c r="W13" s="1"/>
      <c r="X13" s="3"/>
      <c r="Y13" s="1" t="str">
        <f t="shared" si="19"/>
        <v>Cr</v>
      </c>
      <c r="Z13" s="2" t="str">
        <f t="shared" si="20"/>
        <v>Himachal Pradesh</v>
      </c>
      <c r="AA13" s="1" t="str">
        <f t="shared" si="28"/>
        <v>India</v>
      </c>
      <c r="AC13" s="2" t="str">
        <f t="shared" si="29"/>
        <v>Himachal Pradesh</v>
      </c>
      <c r="AD13" s="2" t="str">
        <f t="shared" si="22"/>
        <v>Himachal Pradesh</v>
      </c>
      <c r="AE13" s="1" t="str">
        <f t="shared" si="23"/>
        <v>Round Off</v>
      </c>
      <c r="AF13" s="3">
        <f t="shared" si="24"/>
        <v>0.02</v>
      </c>
      <c r="AG13" s="5">
        <f t="shared" si="4"/>
        <v>509.98</v>
      </c>
      <c r="AH13" s="2" t="str">
        <f t="shared" si="0"/>
        <v>Sold for Cash against Invoice No. 1811 dated 28-07-2025 with a total invoice amount of Rs.510.00.</v>
      </c>
      <c r="AI13" s="2">
        <v>28</v>
      </c>
      <c r="AJ13" s="2">
        <f t="shared" si="25"/>
        <v>1811</v>
      </c>
      <c r="AK13" s="2" t="str">
        <f t="shared" si="5"/>
        <v>Unregistered/Consumer</v>
      </c>
      <c r="AL13" s="2" t="str">
        <f t="shared" si="26"/>
        <v/>
      </c>
    </row>
    <row r="14" spans="1:40" x14ac:dyDescent="0.25">
      <c r="A14" s="8" t="s">
        <v>31</v>
      </c>
      <c r="B14" s="1" t="str">
        <f t="shared" si="6"/>
        <v>Accounting Invoice</v>
      </c>
      <c r="C14" s="11">
        <f t="shared" si="7"/>
        <v>1812</v>
      </c>
      <c r="D14" s="9">
        <f t="shared" si="1"/>
        <v>45867</v>
      </c>
      <c r="E14" s="2">
        <f t="shared" si="8"/>
        <v>1812</v>
      </c>
      <c r="F14" s="9">
        <f t="shared" si="9"/>
        <v>45867</v>
      </c>
      <c r="G14" s="2" t="s">
        <v>46</v>
      </c>
      <c r="H14" s="1" t="str">
        <f t="shared" si="2"/>
        <v>SALE 18% GST</v>
      </c>
      <c r="I14" s="4">
        <v>1294.76</v>
      </c>
      <c r="J14" s="1" t="str">
        <f t="shared" si="10"/>
        <v>Dr</v>
      </c>
      <c r="K14" s="2">
        <v>18</v>
      </c>
      <c r="L14" s="2" t="str">
        <f t="shared" si="3"/>
        <v/>
      </c>
      <c r="N14" s="1" t="str">
        <f t="shared" si="11"/>
        <v>Cgst</v>
      </c>
      <c r="O14" s="3">
        <f t="shared" si="12"/>
        <v>116.53</v>
      </c>
      <c r="P14" s="1" t="str">
        <f t="shared" si="13"/>
        <v>Sgst</v>
      </c>
      <c r="Q14" s="3">
        <f t="shared" si="14"/>
        <v>116.53</v>
      </c>
      <c r="R14" s="1" t="str">
        <f t="shared" si="15"/>
        <v/>
      </c>
      <c r="S14" s="1" t="str">
        <f t="shared" si="16"/>
        <v/>
      </c>
      <c r="T14" s="5">
        <f t="shared" si="17"/>
        <v>1528</v>
      </c>
      <c r="U14" s="1"/>
      <c r="W14" s="1"/>
      <c r="X14" s="3"/>
      <c r="Y14" s="1" t="str">
        <f t="shared" si="19"/>
        <v>Cr</v>
      </c>
      <c r="Z14" s="2" t="str">
        <f t="shared" si="20"/>
        <v>Himachal Pradesh</v>
      </c>
      <c r="AA14" s="1" t="str">
        <f t="shared" si="28"/>
        <v>India</v>
      </c>
      <c r="AB14" s="2" t="s">
        <v>58</v>
      </c>
      <c r="AC14" s="2" t="str">
        <f t="shared" si="29"/>
        <v>Himachal Pradesh</v>
      </c>
      <c r="AD14" s="2" t="str">
        <f t="shared" si="22"/>
        <v>Himachal Pradesh</v>
      </c>
      <c r="AE14" s="1" t="str">
        <f t="shared" si="23"/>
        <v>Round Off</v>
      </c>
      <c r="AF14" s="3">
        <f t="shared" si="24"/>
        <v>0.18</v>
      </c>
      <c r="AG14" s="5">
        <f t="shared" si="4"/>
        <v>1527.82</v>
      </c>
      <c r="AH14" s="2" t="str">
        <f t="shared" si="0"/>
        <v>Sold to JAI CHAMUNDA ELECTRONICS against Invoice No. 1812 dated 29-07-2025 with a total invoice amount of Rs.1,528.00.</v>
      </c>
      <c r="AI14" s="2">
        <v>29</v>
      </c>
      <c r="AJ14" s="2">
        <f t="shared" si="25"/>
        <v>1812</v>
      </c>
      <c r="AK14" s="2" t="s">
        <v>55</v>
      </c>
      <c r="AL14" s="2" t="str">
        <f t="shared" si="26"/>
        <v/>
      </c>
    </row>
    <row r="15" spans="1:40" x14ac:dyDescent="0.25">
      <c r="A15" s="8" t="s">
        <v>31</v>
      </c>
      <c r="B15" s="1" t="str">
        <f t="shared" ref="B15:B16" si="30">+IF(A15="","","Accounting Invoice")</f>
        <v>Accounting Invoice</v>
      </c>
      <c r="C15" s="11">
        <f t="shared" si="7"/>
        <v>1813</v>
      </c>
      <c r="D15" s="9">
        <f t="shared" si="1"/>
        <v>45867</v>
      </c>
      <c r="E15" s="2">
        <f t="shared" si="8"/>
        <v>1813</v>
      </c>
      <c r="F15" s="9">
        <f t="shared" ref="F15:F16" si="31">IF(D15&lt;&gt;"", D15, "")</f>
        <v>45867</v>
      </c>
      <c r="G15" s="2" t="s">
        <v>37</v>
      </c>
      <c r="H15" s="1" t="str">
        <f t="shared" si="2"/>
        <v>SALE 18% GST</v>
      </c>
      <c r="I15" s="4">
        <v>1464.57</v>
      </c>
      <c r="J15" s="1" t="str">
        <f t="shared" si="10"/>
        <v>Dr</v>
      </c>
      <c r="K15" s="2">
        <v>18</v>
      </c>
      <c r="L15" s="2" t="str">
        <f t="shared" si="3"/>
        <v/>
      </c>
      <c r="N15" s="1" t="str">
        <f t="shared" si="11"/>
        <v>Cgst</v>
      </c>
      <c r="O15" s="3">
        <f t="shared" si="12"/>
        <v>131.81</v>
      </c>
      <c r="P15" s="1" t="str">
        <f t="shared" si="13"/>
        <v>Sgst</v>
      </c>
      <c r="Q15" s="3">
        <f t="shared" ref="Q15:Q16" si="32">O15</f>
        <v>131.81</v>
      </c>
      <c r="R15" s="1" t="str">
        <f t="shared" si="15"/>
        <v/>
      </c>
      <c r="S15" s="1" t="str">
        <f t="shared" si="16"/>
        <v/>
      </c>
      <c r="T15" s="5">
        <f t="shared" si="17"/>
        <v>1728</v>
      </c>
      <c r="U15" s="1"/>
      <c r="W15" s="1"/>
      <c r="X15" s="3"/>
      <c r="Y15" s="1" t="str">
        <f t="shared" si="19"/>
        <v>Cr</v>
      </c>
      <c r="Z15" s="2" t="str">
        <f t="shared" si="20"/>
        <v>Himachal Pradesh</v>
      </c>
      <c r="AA15" s="1" t="str">
        <f t="shared" ref="AA15:AA16" si="33">IF(Z15="","","India")</f>
        <v>India</v>
      </c>
      <c r="AC15" s="2" t="str">
        <f t="shared" ref="AC15:AC16" si="34">IF(AA15="","","Himachal Pradesh")</f>
        <v>Himachal Pradesh</v>
      </c>
      <c r="AD15" s="2" t="str">
        <f t="shared" ref="AD15:AD16" si="35">Z15</f>
        <v>Himachal Pradesh</v>
      </c>
      <c r="AE15" s="1" t="str">
        <f t="shared" si="23"/>
        <v>Round Off</v>
      </c>
      <c r="AF15" s="3">
        <f t="shared" si="24"/>
        <v>-0.19</v>
      </c>
      <c r="AG15" s="5">
        <f t="shared" si="4"/>
        <v>1728.19</v>
      </c>
      <c r="AH15" s="2" t="str">
        <f t="shared" si="0"/>
        <v>Sold for Cash against Invoice No. 1813 dated 29-07-2025 with a total invoice amount of Rs.1,728.00.</v>
      </c>
      <c r="AI15" s="2">
        <v>29</v>
      </c>
      <c r="AJ15" s="2">
        <f t="shared" si="25"/>
        <v>1813</v>
      </c>
      <c r="AK15" s="2" t="str">
        <f t="shared" si="5"/>
        <v>Unregistered/Consumer</v>
      </c>
      <c r="AL15" s="2" t="str">
        <f t="shared" si="26"/>
        <v/>
      </c>
    </row>
    <row r="16" spans="1:40" x14ac:dyDescent="0.25">
      <c r="A16" s="8" t="s">
        <v>31</v>
      </c>
      <c r="B16" s="1" t="str">
        <f t="shared" si="30"/>
        <v>Accounting Invoice</v>
      </c>
      <c r="C16" s="11">
        <f t="shared" si="7"/>
        <v>1814</v>
      </c>
      <c r="D16" s="9">
        <f t="shared" si="1"/>
        <v>45867</v>
      </c>
      <c r="E16" s="2">
        <f t="shared" si="8"/>
        <v>1814</v>
      </c>
      <c r="F16" s="9">
        <f t="shared" si="31"/>
        <v>45867</v>
      </c>
      <c r="G16" s="2" t="s">
        <v>37</v>
      </c>
      <c r="H16" s="1" t="str">
        <f t="shared" si="2"/>
        <v>SALE 18% GST</v>
      </c>
      <c r="I16" s="4">
        <v>570.48</v>
      </c>
      <c r="J16" s="1" t="str">
        <f t="shared" si="10"/>
        <v>Dr</v>
      </c>
      <c r="K16" s="2">
        <v>18</v>
      </c>
      <c r="L16" s="2" t="str">
        <f t="shared" si="3"/>
        <v/>
      </c>
      <c r="N16" s="1" t="str">
        <f t="shared" si="11"/>
        <v>Cgst</v>
      </c>
      <c r="O16" s="3">
        <f t="shared" si="12"/>
        <v>51.34</v>
      </c>
      <c r="P16" s="1" t="str">
        <f t="shared" si="13"/>
        <v>Sgst</v>
      </c>
      <c r="Q16" s="3">
        <f t="shared" si="32"/>
        <v>51.34</v>
      </c>
      <c r="R16" s="1" t="str">
        <f t="shared" si="15"/>
        <v/>
      </c>
      <c r="S16" s="1" t="str">
        <f t="shared" si="16"/>
        <v/>
      </c>
      <c r="T16" s="5">
        <f t="shared" si="17"/>
        <v>673</v>
      </c>
      <c r="U16" s="1"/>
      <c r="W16" s="1"/>
      <c r="X16" s="3"/>
      <c r="Y16" s="1" t="str">
        <f t="shared" si="19"/>
        <v>Cr</v>
      </c>
      <c r="Z16" s="2" t="str">
        <f t="shared" si="20"/>
        <v>Himachal Pradesh</v>
      </c>
      <c r="AA16" s="1" t="str">
        <f t="shared" si="33"/>
        <v>India</v>
      </c>
      <c r="AC16" s="2" t="str">
        <f t="shared" si="34"/>
        <v>Himachal Pradesh</v>
      </c>
      <c r="AD16" s="2" t="str">
        <f t="shared" si="35"/>
        <v>Himachal Pradesh</v>
      </c>
      <c r="AE16" s="1" t="str">
        <f t="shared" si="23"/>
        <v>Round Off</v>
      </c>
      <c r="AF16" s="3">
        <f t="shared" si="24"/>
        <v>-0.16</v>
      </c>
      <c r="AG16" s="5">
        <f t="shared" si="4"/>
        <v>673.16</v>
      </c>
      <c r="AH16" s="2" t="str">
        <f t="shared" si="0"/>
        <v>Sold for Cash against Invoice No. 1814 dated 29-07-2025 with a total invoice amount of Rs.673.00.</v>
      </c>
      <c r="AI16" s="2">
        <v>29</v>
      </c>
      <c r="AJ16" s="2">
        <f t="shared" si="25"/>
        <v>1814</v>
      </c>
      <c r="AK16" s="2" t="str">
        <f t="shared" si="5"/>
        <v>Unregistered/Consumer</v>
      </c>
      <c r="AL16" s="2" t="str">
        <f t="shared" si="26"/>
        <v/>
      </c>
    </row>
    <row r="17" spans="1:38" x14ac:dyDescent="0.25">
      <c r="A17" s="8" t="s">
        <v>31</v>
      </c>
      <c r="B17" s="1" t="str">
        <f t="shared" ref="B17:B22" si="36">+IF(A17="","","Accounting Invoice")</f>
        <v>Accounting Invoice</v>
      </c>
      <c r="C17" s="11">
        <f t="shared" si="7"/>
        <v>1815</v>
      </c>
      <c r="D17" s="9">
        <f t="shared" si="1"/>
        <v>45867</v>
      </c>
      <c r="E17" s="2">
        <f t="shared" ref="E17:E22" si="37">IF(C17&lt;&gt;"", C17, "")</f>
        <v>1815</v>
      </c>
      <c r="F17" s="9">
        <f t="shared" ref="F17:F22" si="38">IF(D17&lt;&gt;"", D17, "")</f>
        <v>45867</v>
      </c>
      <c r="G17" s="2" t="s">
        <v>45</v>
      </c>
      <c r="H17" s="1" t="str">
        <f t="shared" si="2"/>
        <v>SALE 18% GST</v>
      </c>
      <c r="I17" s="4">
        <v>2106.7800000000002</v>
      </c>
      <c r="J17" s="1" t="str">
        <f t="shared" ref="J17:J22" si="39">+IF(I17="","","Dr")</f>
        <v>Dr</v>
      </c>
      <c r="K17" s="2">
        <v>18</v>
      </c>
      <c r="L17" s="2" t="str">
        <f t="shared" si="3"/>
        <v/>
      </c>
      <c r="N17" s="1" t="str">
        <f t="shared" ref="N17:N22" si="40">IF(AC17="","",IF(AC17=AD17,"Cgst",""))</f>
        <v>Cgst</v>
      </c>
      <c r="O17" s="3">
        <f t="shared" ref="O17:O22" si="41">IF(N17="","",(I17*K17%)/2)</f>
        <v>189.61</v>
      </c>
      <c r="P17" s="1" t="str">
        <f t="shared" ref="P17:P22" si="42">+IF(AC17="","",IF(AC17=AD17,"Sgst",""))</f>
        <v>Sgst</v>
      </c>
      <c r="Q17" s="3">
        <f t="shared" ref="Q17:Q22" si="43">O17</f>
        <v>189.61</v>
      </c>
      <c r="R17" s="1" t="str">
        <f t="shared" ref="R17:R22" si="44">+IF(AC17="","",IF(AC17=Z17,"","Igst"))</f>
        <v/>
      </c>
      <c r="S17" s="1" t="str">
        <f t="shared" ref="S17:S22" si="45">IF(R17="","",(I17*K17%))</f>
        <v/>
      </c>
      <c r="T17" s="5">
        <f t="shared" ref="T17:T22" si="46">IF(H17="","",
   IF(S17="",
      ROUND(O17+Q17+I17+M17 - AM17,0),
      IF(O17="",
         ROUND(I17+S17+M17 - AM17,0),
         ROUND(O17+S17+I17+M17 - AM17,0)
      )
   )
)</f>
        <v>2486</v>
      </c>
      <c r="U17" s="1"/>
      <c r="W17" s="1"/>
      <c r="X17" s="3"/>
      <c r="Y17" s="1" t="str">
        <f t="shared" ref="Y17:Y22" si="47">+IF(T17="","","Cr")</f>
        <v>Cr</v>
      </c>
      <c r="Z17" s="2" t="str">
        <f t="shared" ref="Z17:Z22" si="48">IF(LEFT(AB17,2)="01","Jammu and Kashmir",
IF(LEFT(AB17,2)="02","Himachal Pradesh",
IF(LEFT(AB17,2)="03","Punjab",
IF(LEFT(AB17,2)="04","Chandigarh",
IF(LEFT(AB17,2)="05","Uttarakhand",
IF(LEFT(AB17,2)="06","Haryana",
IF(LEFT(AB17,2)="07","Delhi",
IF(LEFT(AB17,2)="08","Rajasthan",
IF(LEFT(AB17,2)="09","Uttar Pradesh",
IF(LEFT(AB17,2)="10","Bihar",
IF(LEFT(AB17,2)="11","Sikkim",
IF(LEFT(AB17,2)="12","Arunachal Pradesh",
IF(LEFT(AB17,2)="13","Nagaland",
IF(LEFT(AB17,2)="14","Manipur",
IF(LEFT(AB17,2)="15","Mizoram",
IF(LEFT(AB17,2)="16","Tripura",
IF(LEFT(AB17,2)="17","Meghalaya",
IF(LEFT(AB17,2)="18","Assam",
IF(LEFT(AB17,2)="19","West Bengal",
IF(LEFT(AB17,2)="20","Jharkhand",
IF(LEFT(AB17,2)="21","Odisha",
IF(LEFT(AB17,2)="22","Chattisgarh",
IF(LEFT(AB17,2)="23","Madhya Pradesh",
IF(LEFT(AB17,2)="24","Gujarat",
IF(LEFT(AB17,2)="26","Dadra and Nagar Haveli and Daman and Diu",
IF(LEFT(AB17,2)="27","Maharashtra",
IF(LEFT(AB17,2)="28","Andhra Pradesh",
IF(LEFT(AB17,2)="29","Karnataka",
IF(LEFT(AB17,2)="30","Goa",
IF(LEFT(AB17,2)="31","Lakshadweep",
IF(LEFT(AB17,2)="32","Kerala",
IF(LEFT(AB17,2)="33","Tamil Nadu",
IF(LEFT(AB17,2)="34","Puducherry",
IF(LEFT(AB17,2)="35","Andaman and Nicobar Islands",
IF(LEFT(AB17,2)="36","Telangana",
IF(LEFT(AB17,2)="37","Andhra Pradesh",
IF(LEFT(AB17,2)="38","Ladakh",
IF(LEFT(AB17,2)="97","Other Territory",
IF(LEFT(AB17,2)="99","Centre Jurisdiction","Himachal Pradesh")))))))))))))))))))))))))))))))))))
))))</f>
        <v>Himachal Pradesh</v>
      </c>
      <c r="AA17" s="1" t="str">
        <f t="shared" ref="AA17:AA22" si="49">IF(Z17="","","India")</f>
        <v>India</v>
      </c>
      <c r="AB17" s="2" t="s">
        <v>56</v>
      </c>
      <c r="AC17" s="2" t="str">
        <f t="shared" ref="AC17:AC22" si="50">IF(AA17="","","Himachal Pradesh")</f>
        <v>Himachal Pradesh</v>
      </c>
      <c r="AD17" s="2" t="str">
        <f t="shared" ref="AD17:AD22" si="51">Z17</f>
        <v>Himachal Pradesh</v>
      </c>
      <c r="AE17" s="1" t="str">
        <f t="shared" ref="AE17:AE22" si="52">IF(AG17="","",IF(T17=AG17," ","Round Off"))</f>
        <v xml:space="preserve"> </v>
      </c>
      <c r="AF17" s="3">
        <f t="shared" ref="AF17:AF22" si="53">IF(AE17="","",T17-AG17)</f>
        <v>0</v>
      </c>
      <c r="AG17" s="5">
        <f t="shared" si="4"/>
        <v>2486</v>
      </c>
      <c r="AH17" s="2" t="str">
        <f t="shared" si="0"/>
        <v>Sold to Arun Electrical Works against Invoice No. 1815 dated 29-07-2025 with a total invoice amount of Rs.2,486.00.</v>
      </c>
      <c r="AI17" s="2">
        <v>29</v>
      </c>
      <c r="AJ17" s="2">
        <f t="shared" ref="AJ17:AJ22" si="54">C17</f>
        <v>1815</v>
      </c>
      <c r="AK17" s="2" t="s">
        <v>55</v>
      </c>
      <c r="AL17" s="2" t="str">
        <f t="shared" si="26"/>
        <v/>
      </c>
    </row>
    <row r="18" spans="1:38" x14ac:dyDescent="0.25">
      <c r="A18" s="8" t="s">
        <v>31</v>
      </c>
      <c r="B18" s="1" t="str">
        <f t="shared" si="36"/>
        <v>Accounting Invoice</v>
      </c>
      <c r="C18" s="11">
        <f t="shared" si="7"/>
        <v>1816</v>
      </c>
      <c r="D18" s="9">
        <f t="shared" si="1"/>
        <v>45868</v>
      </c>
      <c r="E18" s="2">
        <f t="shared" si="37"/>
        <v>1816</v>
      </c>
      <c r="F18" s="9">
        <f t="shared" si="38"/>
        <v>45868</v>
      </c>
      <c r="G18" s="2" t="s">
        <v>37</v>
      </c>
      <c r="H18" s="1" t="str">
        <f t="shared" si="2"/>
        <v>SALE 18% GST</v>
      </c>
      <c r="I18" s="4">
        <v>1737.28</v>
      </c>
      <c r="J18" s="1" t="str">
        <f t="shared" si="39"/>
        <v>Dr</v>
      </c>
      <c r="K18" s="2">
        <v>18</v>
      </c>
      <c r="L18" s="2" t="str">
        <f t="shared" si="3"/>
        <v/>
      </c>
      <c r="N18" s="1" t="str">
        <f t="shared" si="40"/>
        <v>Cgst</v>
      </c>
      <c r="O18" s="3">
        <f t="shared" si="41"/>
        <v>156.36000000000001</v>
      </c>
      <c r="P18" s="1" t="str">
        <f t="shared" si="42"/>
        <v>Sgst</v>
      </c>
      <c r="Q18" s="3">
        <f t="shared" si="43"/>
        <v>156.36000000000001</v>
      </c>
      <c r="R18" s="1" t="str">
        <f t="shared" si="44"/>
        <v/>
      </c>
      <c r="S18" s="1" t="str">
        <f t="shared" si="45"/>
        <v/>
      </c>
      <c r="T18" s="5">
        <f t="shared" si="46"/>
        <v>2050</v>
      </c>
      <c r="U18" s="1"/>
      <c r="W18" s="1"/>
      <c r="X18" s="3"/>
      <c r="Y18" s="1" t="str">
        <f t="shared" si="47"/>
        <v>Cr</v>
      </c>
      <c r="Z18" s="2" t="str">
        <f t="shared" si="48"/>
        <v>Himachal Pradesh</v>
      </c>
      <c r="AA18" s="1" t="str">
        <f t="shared" si="49"/>
        <v>India</v>
      </c>
      <c r="AC18" s="2" t="str">
        <f t="shared" si="50"/>
        <v>Himachal Pradesh</v>
      </c>
      <c r="AD18" s="2" t="str">
        <f t="shared" si="51"/>
        <v>Himachal Pradesh</v>
      </c>
      <c r="AE18" s="1" t="str">
        <f t="shared" si="52"/>
        <v xml:space="preserve"> </v>
      </c>
      <c r="AF18" s="3">
        <f t="shared" si="53"/>
        <v>0</v>
      </c>
      <c r="AG18" s="5">
        <f t="shared" si="4"/>
        <v>2050</v>
      </c>
      <c r="AH18" s="2" t="str">
        <f t="shared" si="0"/>
        <v>Sold for Cash against Invoice No. 1816 dated 30-07-2025 with a total invoice amount of Rs.2,050.00.</v>
      </c>
      <c r="AI18" s="2">
        <v>30</v>
      </c>
      <c r="AJ18" s="2">
        <f t="shared" si="54"/>
        <v>1816</v>
      </c>
      <c r="AK18" s="2" t="str">
        <f t="shared" si="5"/>
        <v>Unregistered/Consumer</v>
      </c>
      <c r="AL18" s="2" t="str">
        <f t="shared" si="26"/>
        <v/>
      </c>
    </row>
    <row r="19" spans="1:38" x14ac:dyDescent="0.25">
      <c r="A19" s="8" t="s">
        <v>31</v>
      </c>
      <c r="B19" s="1" t="str">
        <f t="shared" si="36"/>
        <v>Accounting Invoice</v>
      </c>
      <c r="C19" s="11">
        <f t="shared" si="7"/>
        <v>1817</v>
      </c>
      <c r="D19" s="9">
        <f t="shared" si="1"/>
        <v>45868</v>
      </c>
      <c r="E19" s="2">
        <f t="shared" si="37"/>
        <v>1817</v>
      </c>
      <c r="F19" s="9">
        <f t="shared" si="38"/>
        <v>45868</v>
      </c>
      <c r="G19" s="2" t="s">
        <v>37</v>
      </c>
      <c r="H19" s="1" t="str">
        <f t="shared" si="2"/>
        <v>SALE 18% GST</v>
      </c>
      <c r="I19" s="4">
        <v>3838.98</v>
      </c>
      <c r="J19" s="1" t="str">
        <f t="shared" si="39"/>
        <v>Dr</v>
      </c>
      <c r="K19" s="2">
        <v>18</v>
      </c>
      <c r="L19" s="2" t="str">
        <f t="shared" si="3"/>
        <v/>
      </c>
      <c r="N19" s="1" t="str">
        <f t="shared" si="40"/>
        <v>Cgst</v>
      </c>
      <c r="O19" s="3">
        <f t="shared" si="41"/>
        <v>345.51</v>
      </c>
      <c r="P19" s="1" t="str">
        <f t="shared" si="42"/>
        <v>Sgst</v>
      </c>
      <c r="Q19" s="3">
        <f t="shared" si="43"/>
        <v>345.51</v>
      </c>
      <c r="R19" s="1" t="str">
        <f t="shared" si="44"/>
        <v/>
      </c>
      <c r="S19" s="1" t="str">
        <f t="shared" si="45"/>
        <v/>
      </c>
      <c r="T19" s="5">
        <f t="shared" si="46"/>
        <v>4530</v>
      </c>
      <c r="U19" s="1"/>
      <c r="W19" s="1"/>
      <c r="X19" s="3"/>
      <c r="Y19" s="1" t="str">
        <f t="shared" si="47"/>
        <v>Cr</v>
      </c>
      <c r="Z19" s="2" t="str">
        <f t="shared" si="48"/>
        <v>Himachal Pradesh</v>
      </c>
      <c r="AA19" s="1" t="str">
        <f t="shared" si="49"/>
        <v>India</v>
      </c>
      <c r="AC19" s="2" t="str">
        <f t="shared" si="50"/>
        <v>Himachal Pradesh</v>
      </c>
      <c r="AD19" s="2" t="str">
        <f t="shared" si="51"/>
        <v>Himachal Pradesh</v>
      </c>
      <c r="AE19" s="1" t="str">
        <f t="shared" si="52"/>
        <v xml:space="preserve"> </v>
      </c>
      <c r="AF19" s="3">
        <f t="shared" si="53"/>
        <v>0</v>
      </c>
      <c r="AG19" s="5">
        <f t="shared" si="4"/>
        <v>4530</v>
      </c>
      <c r="AH19" s="2" t="str">
        <f t="shared" si="0"/>
        <v>Sold for Cash against Invoice No. 1817 dated 30-07-2025 with a total invoice amount of Rs.4,530.00.</v>
      </c>
      <c r="AI19" s="2">
        <v>30</v>
      </c>
      <c r="AJ19" s="2">
        <f t="shared" si="54"/>
        <v>1817</v>
      </c>
      <c r="AK19" s="2" t="str">
        <f t="shared" si="5"/>
        <v>Unregistered/Consumer</v>
      </c>
      <c r="AL19" s="2" t="str">
        <f t="shared" si="26"/>
        <v/>
      </c>
    </row>
    <row r="20" spans="1:38" x14ac:dyDescent="0.25">
      <c r="A20" s="8" t="s">
        <v>31</v>
      </c>
      <c r="B20" s="1" t="str">
        <f t="shared" si="36"/>
        <v>Accounting Invoice</v>
      </c>
      <c r="C20" s="11">
        <f>C19+2</f>
        <v>1819</v>
      </c>
      <c r="D20" s="9">
        <f t="shared" si="1"/>
        <v>45868</v>
      </c>
      <c r="E20" s="2">
        <f t="shared" si="37"/>
        <v>1819</v>
      </c>
      <c r="F20" s="9">
        <f t="shared" si="38"/>
        <v>45868</v>
      </c>
      <c r="G20" s="2" t="s">
        <v>47</v>
      </c>
      <c r="H20" s="1" t="str">
        <f t="shared" si="2"/>
        <v>SALE 28% GST</v>
      </c>
      <c r="I20" s="4">
        <v>12344</v>
      </c>
      <c r="J20" s="1" t="str">
        <f t="shared" si="39"/>
        <v>Dr</v>
      </c>
      <c r="K20" s="2">
        <v>28</v>
      </c>
      <c r="L20" s="2" t="str">
        <f t="shared" si="3"/>
        <v/>
      </c>
      <c r="N20" s="1" t="str">
        <f t="shared" si="40"/>
        <v>Cgst</v>
      </c>
      <c r="O20" s="3">
        <f t="shared" si="41"/>
        <v>1728.16</v>
      </c>
      <c r="P20" s="1" t="str">
        <f t="shared" si="42"/>
        <v>Sgst</v>
      </c>
      <c r="Q20" s="3">
        <f t="shared" si="43"/>
        <v>1728.16</v>
      </c>
      <c r="R20" s="1" t="str">
        <f t="shared" si="44"/>
        <v/>
      </c>
      <c r="S20" s="1" t="str">
        <f t="shared" si="45"/>
        <v/>
      </c>
      <c r="T20" s="5">
        <f t="shared" si="46"/>
        <v>15800</v>
      </c>
      <c r="U20" s="1"/>
      <c r="W20" s="1"/>
      <c r="X20" s="3"/>
      <c r="Y20" s="1" t="str">
        <f t="shared" si="47"/>
        <v>Cr</v>
      </c>
      <c r="Z20" s="2" t="str">
        <f t="shared" si="48"/>
        <v>Himachal Pradesh</v>
      </c>
      <c r="AA20" s="1" t="str">
        <f t="shared" si="49"/>
        <v>India</v>
      </c>
      <c r="AB20" s="2" t="s">
        <v>59</v>
      </c>
      <c r="AC20" s="2" t="str">
        <f t="shared" si="50"/>
        <v>Himachal Pradesh</v>
      </c>
      <c r="AD20" s="2" t="str">
        <f t="shared" si="51"/>
        <v>Himachal Pradesh</v>
      </c>
      <c r="AE20" s="1" t="str">
        <f t="shared" si="52"/>
        <v>Round Off</v>
      </c>
      <c r="AF20" s="3">
        <f t="shared" si="53"/>
        <v>-0.32</v>
      </c>
      <c r="AG20" s="5">
        <f t="shared" si="4"/>
        <v>15800.32</v>
      </c>
      <c r="AH20" s="2" t="str">
        <f t="shared" si="0"/>
        <v>Sold to Jatinder Electrical and Hardware Trader against Invoice No. 1819 dated 30-07-2025 with a total invoice amount of Rs.15,800.00.</v>
      </c>
      <c r="AI20" s="2">
        <v>30</v>
      </c>
      <c r="AJ20" s="2">
        <f t="shared" si="54"/>
        <v>1819</v>
      </c>
      <c r="AK20" s="2" t="str">
        <f t="shared" si="5"/>
        <v>Regular</v>
      </c>
      <c r="AL20" s="2" t="str">
        <f t="shared" si="26"/>
        <v/>
      </c>
    </row>
    <row r="21" spans="1:38" x14ac:dyDescent="0.25">
      <c r="A21" s="8" t="s">
        <v>31</v>
      </c>
      <c r="B21" s="1" t="str">
        <f t="shared" si="36"/>
        <v>Accounting Invoice</v>
      </c>
      <c r="C21" s="11">
        <f t="shared" si="7"/>
        <v>1820</v>
      </c>
      <c r="D21" s="9">
        <f t="shared" si="1"/>
        <v>45869</v>
      </c>
      <c r="E21" s="2">
        <f t="shared" si="37"/>
        <v>1820</v>
      </c>
      <c r="F21" s="9">
        <f t="shared" si="38"/>
        <v>45869</v>
      </c>
      <c r="G21" s="2" t="s">
        <v>37</v>
      </c>
      <c r="H21" s="1" t="str">
        <f t="shared" si="2"/>
        <v>SALE 18% GST</v>
      </c>
      <c r="I21" s="4">
        <v>5508.5</v>
      </c>
      <c r="J21" s="1" t="str">
        <f t="shared" si="39"/>
        <v>Dr</v>
      </c>
      <c r="K21" s="2">
        <v>18</v>
      </c>
      <c r="L21" s="2" t="str">
        <f t="shared" si="3"/>
        <v/>
      </c>
      <c r="N21" s="1" t="str">
        <f t="shared" si="40"/>
        <v>Cgst</v>
      </c>
      <c r="O21" s="3">
        <f t="shared" si="41"/>
        <v>495.77</v>
      </c>
      <c r="P21" s="1" t="str">
        <f t="shared" si="42"/>
        <v>Sgst</v>
      </c>
      <c r="Q21" s="3">
        <f t="shared" si="43"/>
        <v>495.77</v>
      </c>
      <c r="R21" s="1" t="str">
        <f t="shared" si="44"/>
        <v/>
      </c>
      <c r="S21" s="1" t="str">
        <f t="shared" si="45"/>
        <v/>
      </c>
      <c r="T21" s="5">
        <f t="shared" si="46"/>
        <v>6500</v>
      </c>
      <c r="U21" s="1"/>
      <c r="W21" s="1"/>
      <c r="X21" s="3"/>
      <c r="Y21" s="1" t="str">
        <f t="shared" si="47"/>
        <v>Cr</v>
      </c>
      <c r="Z21" s="2" t="str">
        <f t="shared" si="48"/>
        <v>Himachal Pradesh</v>
      </c>
      <c r="AA21" s="1" t="str">
        <f t="shared" si="49"/>
        <v>India</v>
      </c>
      <c r="AC21" s="2" t="str">
        <f t="shared" si="50"/>
        <v>Himachal Pradesh</v>
      </c>
      <c r="AD21" s="2" t="str">
        <f t="shared" si="51"/>
        <v>Himachal Pradesh</v>
      </c>
      <c r="AE21" s="1" t="str">
        <f t="shared" si="52"/>
        <v>Round Off</v>
      </c>
      <c r="AF21" s="3">
        <f t="shared" si="53"/>
        <v>-0.04</v>
      </c>
      <c r="AG21" s="5">
        <f t="shared" si="4"/>
        <v>6500.04</v>
      </c>
      <c r="AH21" s="2" t="str">
        <f t="shared" si="0"/>
        <v>Sold for Cash against Invoice No. 1820 dated 31-07-2025 with a total invoice amount of Rs.6,500.00.</v>
      </c>
      <c r="AI21" s="2">
        <v>31</v>
      </c>
      <c r="AJ21" s="2">
        <f t="shared" si="54"/>
        <v>1820</v>
      </c>
      <c r="AK21" s="2" t="str">
        <f t="shared" si="5"/>
        <v>Unregistered/Consumer</v>
      </c>
      <c r="AL21" s="2" t="str">
        <f t="shared" si="26"/>
        <v/>
      </c>
    </row>
    <row r="22" spans="1:38" x14ac:dyDescent="0.25">
      <c r="A22" s="8" t="s">
        <v>31</v>
      </c>
      <c r="B22" s="1" t="str">
        <f t="shared" si="36"/>
        <v>Accounting Invoice</v>
      </c>
      <c r="C22" s="11">
        <f t="shared" si="7"/>
        <v>1821</v>
      </c>
      <c r="D22" s="9">
        <f t="shared" si="1"/>
        <v>45869</v>
      </c>
      <c r="E22" s="2">
        <f t="shared" si="37"/>
        <v>1821</v>
      </c>
      <c r="F22" s="9">
        <f t="shared" si="38"/>
        <v>45869</v>
      </c>
      <c r="G22" s="2" t="s">
        <v>37</v>
      </c>
      <c r="H22" s="1" t="str">
        <f t="shared" si="2"/>
        <v>SALE 18% GST</v>
      </c>
      <c r="I22" s="4">
        <v>6333.8</v>
      </c>
      <c r="J22" s="1" t="str">
        <f t="shared" si="39"/>
        <v>Dr</v>
      </c>
      <c r="K22" s="2">
        <v>18</v>
      </c>
      <c r="L22" s="2" t="str">
        <f t="shared" si="3"/>
        <v/>
      </c>
      <c r="N22" s="1" t="str">
        <f t="shared" si="40"/>
        <v>Cgst</v>
      </c>
      <c r="O22" s="3">
        <f t="shared" si="41"/>
        <v>570.04</v>
      </c>
      <c r="P22" s="1" t="str">
        <f t="shared" si="42"/>
        <v>Sgst</v>
      </c>
      <c r="Q22" s="3">
        <f t="shared" si="43"/>
        <v>570.04</v>
      </c>
      <c r="R22" s="1" t="str">
        <f t="shared" si="44"/>
        <v/>
      </c>
      <c r="S22" s="1" t="str">
        <f t="shared" si="45"/>
        <v/>
      </c>
      <c r="T22" s="5">
        <f t="shared" si="46"/>
        <v>7474</v>
      </c>
      <c r="U22" s="1"/>
      <c r="W22" s="1"/>
      <c r="X22" s="3"/>
      <c r="Y22" s="1" t="str">
        <f t="shared" si="47"/>
        <v>Cr</v>
      </c>
      <c r="Z22" s="2" t="str">
        <f t="shared" si="48"/>
        <v>Himachal Pradesh</v>
      </c>
      <c r="AA22" s="1" t="str">
        <f t="shared" si="49"/>
        <v>India</v>
      </c>
      <c r="AC22" s="2" t="str">
        <f t="shared" si="50"/>
        <v>Himachal Pradesh</v>
      </c>
      <c r="AD22" s="2" t="str">
        <f t="shared" si="51"/>
        <v>Himachal Pradesh</v>
      </c>
      <c r="AE22" s="1" t="str">
        <f t="shared" si="52"/>
        <v>Round Off</v>
      </c>
      <c r="AF22" s="3">
        <f t="shared" si="53"/>
        <v>0.12</v>
      </c>
      <c r="AG22" s="5">
        <f t="shared" si="4"/>
        <v>7473.88</v>
      </c>
      <c r="AH22" s="2" t="str">
        <f t="shared" si="0"/>
        <v>Sold for Cash against Invoice No. 1821 dated 31-07-2025 with a total invoice amount of Rs.7,474.00.</v>
      </c>
      <c r="AI22" s="2">
        <v>31</v>
      </c>
      <c r="AJ22" s="2">
        <f t="shared" si="54"/>
        <v>1821</v>
      </c>
      <c r="AK22" s="2" t="str">
        <f t="shared" si="5"/>
        <v>Unregistered/Consumer</v>
      </c>
      <c r="AL22" s="2" t="str">
        <f t="shared" si="26"/>
        <v/>
      </c>
    </row>
    <row r="23" spans="1:38" x14ac:dyDescent="0.25">
      <c r="A23" s="8" t="s">
        <v>31</v>
      </c>
      <c r="B23" s="1" t="str">
        <f t="shared" ref="B23:B86" si="55">+IF(A23="","","Accounting Invoice")</f>
        <v>Accounting Invoice</v>
      </c>
      <c r="C23" s="11">
        <f t="shared" si="7"/>
        <v>1822</v>
      </c>
      <c r="D23" s="9">
        <f t="shared" ref="D23:D86" si="56">DATE(2025,7,1) + AI23 - 1</f>
        <v>45869</v>
      </c>
      <c r="E23" s="2">
        <f t="shared" ref="E23:E86" si="57">IF(C23&lt;&gt;"", C23, "")</f>
        <v>1822</v>
      </c>
      <c r="F23" s="9">
        <f t="shared" ref="F23:F86" si="58">IF(D23&lt;&gt;"", D23, "")</f>
        <v>45869</v>
      </c>
      <c r="G23" s="2" t="s">
        <v>37</v>
      </c>
      <c r="H23" s="1" t="str">
        <f t="shared" ref="H23:H86" si="59">IF(AC23="","",IF(AC23=Z23,"SALE "&amp;K23&amp;"% GST","SALE "&amp;K23&amp;"% CST"))</f>
        <v>SALE 18% GST</v>
      </c>
      <c r="I23" s="4">
        <v>2394.0100000000002</v>
      </c>
      <c r="J23" s="1" t="str">
        <f t="shared" ref="J23:J86" si="60">+IF(I23="","","Dr")</f>
        <v>Dr</v>
      </c>
      <c r="K23" s="2">
        <v>18</v>
      </c>
      <c r="L23" s="2" t="str">
        <f t="shared" si="3"/>
        <v/>
      </c>
      <c r="N23" s="1" t="str">
        <f t="shared" ref="N23:N86" si="61">IF(AC23="","",IF(AC23=AD23,"Cgst",""))</f>
        <v>Cgst</v>
      </c>
      <c r="O23" s="3">
        <f t="shared" ref="O23:O86" si="62">IF(N23="","",(I23*K23%)/2)</f>
        <v>215.46</v>
      </c>
      <c r="P23" s="1" t="str">
        <f t="shared" ref="P23:P86" si="63">+IF(AC23="","",IF(AC23=AD23,"Sgst",""))</f>
        <v>Sgst</v>
      </c>
      <c r="Q23" s="3">
        <f t="shared" ref="Q23:Q86" si="64">O23</f>
        <v>215.46</v>
      </c>
      <c r="R23" s="1" t="str">
        <f t="shared" ref="R23:R86" si="65">+IF(AC23="","",IF(AC23=Z23,"","Igst"))</f>
        <v/>
      </c>
      <c r="S23" s="1" t="str">
        <f t="shared" ref="S23:S86" si="66">IF(R23="","",(I23*K23%))</f>
        <v/>
      </c>
      <c r="T23" s="5">
        <f t="shared" ref="T23:T86" si="67">IF(H23="","",
   IF(S23="",
      ROUND(O23+Q23+I23+M23 - AM23,0),
      IF(O23="",
         ROUND(I23+S23+M23 - AM23,0),
         ROUND(O23+S23+I23+M23 - AM23,0)
      )
   )
)</f>
        <v>2825</v>
      </c>
      <c r="U23" s="1"/>
      <c r="W23" s="1"/>
      <c r="X23" s="3"/>
      <c r="Y23" s="1" t="str">
        <f t="shared" ref="Y23:Y86" si="68">+IF(T23="","","Cr")</f>
        <v>Cr</v>
      </c>
      <c r="Z23" s="2" t="str">
        <f t="shared" ref="Z23:Z86" si="69">IF(LEFT(AB23,2)="01","Jammu and Kashmir",
IF(LEFT(AB23,2)="02","Himachal Pradesh",
IF(LEFT(AB23,2)="03","Punjab",
IF(LEFT(AB23,2)="04","Chandigarh",
IF(LEFT(AB23,2)="05","Uttarakhand",
IF(LEFT(AB23,2)="06","Haryana",
IF(LEFT(AB23,2)="07","Delhi",
IF(LEFT(AB23,2)="08","Rajasthan",
IF(LEFT(AB23,2)="09","Uttar Pradesh",
IF(LEFT(AB23,2)="10","Bihar",
IF(LEFT(AB23,2)="11","Sikkim",
IF(LEFT(AB23,2)="12","Arunachal Pradesh",
IF(LEFT(AB23,2)="13","Nagaland",
IF(LEFT(AB23,2)="14","Manipur",
IF(LEFT(AB23,2)="15","Mizoram",
IF(LEFT(AB23,2)="16","Tripura",
IF(LEFT(AB23,2)="17","Meghalaya",
IF(LEFT(AB23,2)="18","Assam",
IF(LEFT(AB23,2)="19","West Bengal",
IF(LEFT(AB23,2)="20","Jharkhand",
IF(LEFT(AB23,2)="21","Odisha",
IF(LEFT(AB23,2)="22","Chattisgarh",
IF(LEFT(AB23,2)="23","Madhya Pradesh",
IF(LEFT(AB23,2)="24","Gujarat",
IF(LEFT(AB23,2)="26","Dadra and Nagar Haveli and Daman and Diu",
IF(LEFT(AB23,2)="27","Maharashtra",
IF(LEFT(AB23,2)="28","Andhra Pradesh",
IF(LEFT(AB23,2)="29","Karnataka",
IF(LEFT(AB23,2)="30","Goa",
IF(LEFT(AB23,2)="31","Lakshadweep",
IF(LEFT(AB23,2)="32","Kerala",
IF(LEFT(AB23,2)="33","Tamil Nadu",
IF(LEFT(AB23,2)="34","Puducherry",
IF(LEFT(AB23,2)="35","Andaman and Nicobar Islands",
IF(LEFT(AB23,2)="36","Telangana",
IF(LEFT(AB23,2)="37","Andhra Pradesh",
IF(LEFT(AB23,2)="38","Ladakh",
IF(LEFT(AB23,2)="97","Other Territory",
IF(LEFT(AB23,2)="99","Centre Jurisdiction","Himachal Pradesh")))))))))))))))))))))))))))))))))))
))))</f>
        <v>Himachal Pradesh</v>
      </c>
      <c r="AA23" s="1" t="str">
        <f t="shared" ref="AA23:AA86" si="70">IF(Z23="","","India")</f>
        <v>India</v>
      </c>
      <c r="AC23" s="2" t="str">
        <f t="shared" ref="AC23:AC86" si="71">IF(AA23="","","Himachal Pradesh")</f>
        <v>Himachal Pradesh</v>
      </c>
      <c r="AD23" s="2" t="str">
        <f t="shared" ref="AD23:AD86" si="72">Z23</f>
        <v>Himachal Pradesh</v>
      </c>
      <c r="AE23" s="1" t="str">
        <f t="shared" ref="AE23:AE86" si="73">IF(AG23="","",IF(T23=AG23," ","Round Off"))</f>
        <v>Round Off</v>
      </c>
      <c r="AF23" s="3">
        <f t="shared" ref="AF23:AF86" si="74">IF(AE23="","",T23-AG23)</f>
        <v>7.0000000000000007E-2</v>
      </c>
      <c r="AG23" s="5">
        <f t="shared" ref="AG23:AG86" si="75">IF(H23="","",
    IF(S23="",
        (M23+O23+Q23+I23-AM23),
        IF(O23="",
            (I23+S23-AM23)
        )
    )
)</f>
        <v>2824.93</v>
      </c>
      <c r="AH23" s="2" t="str">
        <f t="shared" ref="AH23:AH86" si="76">IF(AND(G23&lt;&gt;"",E23&lt;&gt;"",D23&lt;&gt;""),
   IF(G23="CASH",
      "Sold for Cash against Invoice No. "&amp;E23&amp;" dated "&amp;TEXT(D23,"dd-mm-yyyy")&amp;" with a total invoice amount of Rs."&amp;TEXT(SUMIF(E:E,E23,T:T),"#,##0.00")&amp;".",
      "Sold to "&amp;G23&amp;" against Invoice No. "&amp;E23&amp;" dated "&amp;TEXT(D23,"dd-mm-yyyy")&amp;" with a total invoice amount of Rs."&amp;TEXT(SUMIF(E:E,E23,T:T),"#,##0.00")&amp;"."
   ),
   ""
)</f>
        <v>Sold for Cash against Invoice No. 1822 dated 31-07-2025 with a total invoice amount of Rs.2,825.00.</v>
      </c>
      <c r="AI23" s="2">
        <v>31</v>
      </c>
      <c r="AJ23" s="2">
        <f t="shared" ref="AJ23:AJ86" si="77">C23</f>
        <v>1822</v>
      </c>
      <c r="AK23" s="2" t="str">
        <f t="shared" ref="AK23:AK86" si="78">IF(ISBLANK(AB23), "Unregistered/Consumer", "Regular")</f>
        <v>Unregistered/Consumer</v>
      </c>
      <c r="AL23" s="2" t="str">
        <f t="shared" ref="AL23:AL86" si="79">IF(AM23&lt;&gt;"", "Discount", "")</f>
        <v/>
      </c>
    </row>
    <row r="24" spans="1:38" x14ac:dyDescent="0.25">
      <c r="A24" s="8" t="s">
        <v>31</v>
      </c>
      <c r="B24" s="1" t="str">
        <f t="shared" si="55"/>
        <v>Accounting Invoice</v>
      </c>
      <c r="C24" s="11">
        <f t="shared" si="7"/>
        <v>1823</v>
      </c>
      <c r="D24" s="9">
        <f t="shared" si="56"/>
        <v>45869</v>
      </c>
      <c r="E24" s="2">
        <f t="shared" si="57"/>
        <v>1823</v>
      </c>
      <c r="F24" s="9">
        <f t="shared" si="58"/>
        <v>45869</v>
      </c>
      <c r="G24" s="2" t="s">
        <v>37</v>
      </c>
      <c r="H24" s="1" t="str">
        <f t="shared" si="59"/>
        <v>SALE 18% GST</v>
      </c>
      <c r="I24" s="4">
        <v>1355.48</v>
      </c>
      <c r="J24" s="1" t="str">
        <f t="shared" si="60"/>
        <v>Dr</v>
      </c>
      <c r="K24" s="2">
        <v>18</v>
      </c>
      <c r="L24" s="2" t="str">
        <f t="shared" si="3"/>
        <v/>
      </c>
      <c r="N24" s="1" t="str">
        <f t="shared" si="61"/>
        <v>Cgst</v>
      </c>
      <c r="O24" s="3">
        <f t="shared" si="62"/>
        <v>121.99</v>
      </c>
      <c r="P24" s="1" t="str">
        <f t="shared" si="63"/>
        <v>Sgst</v>
      </c>
      <c r="Q24" s="3">
        <f t="shared" si="64"/>
        <v>121.99</v>
      </c>
      <c r="R24" s="1" t="str">
        <f t="shared" si="65"/>
        <v/>
      </c>
      <c r="S24" s="1" t="str">
        <f t="shared" si="66"/>
        <v/>
      </c>
      <c r="T24" s="5">
        <f t="shared" si="67"/>
        <v>1599</v>
      </c>
      <c r="U24" s="1"/>
      <c r="W24" s="1"/>
      <c r="X24" s="3"/>
      <c r="Y24" s="1" t="str">
        <f t="shared" si="68"/>
        <v>Cr</v>
      </c>
      <c r="Z24" s="2" t="str">
        <f t="shared" si="69"/>
        <v>Himachal Pradesh</v>
      </c>
      <c r="AA24" s="1" t="str">
        <f t="shared" si="70"/>
        <v>India</v>
      </c>
      <c r="AC24" s="2" t="str">
        <f t="shared" si="71"/>
        <v>Himachal Pradesh</v>
      </c>
      <c r="AD24" s="2" t="str">
        <f t="shared" si="72"/>
        <v>Himachal Pradesh</v>
      </c>
      <c r="AE24" s="1" t="str">
        <f t="shared" si="73"/>
        <v>Round Off</v>
      </c>
      <c r="AF24" s="3">
        <f t="shared" si="74"/>
        <v>-0.46</v>
      </c>
      <c r="AG24" s="5">
        <f t="shared" si="75"/>
        <v>1599.46</v>
      </c>
      <c r="AH24" s="2" t="str">
        <f t="shared" si="76"/>
        <v>Sold for Cash against Invoice No. 1823 dated 31-07-2025 with a total invoice amount of Rs.1,599.00.</v>
      </c>
      <c r="AI24" s="2">
        <v>31</v>
      </c>
      <c r="AJ24" s="2">
        <f t="shared" si="77"/>
        <v>1823</v>
      </c>
      <c r="AK24" s="2" t="str">
        <f t="shared" si="78"/>
        <v>Unregistered/Consumer</v>
      </c>
      <c r="AL24" s="2" t="str">
        <f t="shared" si="79"/>
        <v/>
      </c>
    </row>
    <row r="25" spans="1:38" x14ac:dyDescent="0.25">
      <c r="A25" s="8" t="s">
        <v>31</v>
      </c>
      <c r="B25" s="1" t="str">
        <f t="shared" si="55"/>
        <v>Accounting Invoice</v>
      </c>
      <c r="C25" s="11">
        <f t="shared" si="7"/>
        <v>1824</v>
      </c>
      <c r="D25" s="9">
        <f t="shared" si="56"/>
        <v>45869</v>
      </c>
      <c r="E25" s="2">
        <f t="shared" si="57"/>
        <v>1824</v>
      </c>
      <c r="F25" s="9">
        <f t="shared" si="58"/>
        <v>45869</v>
      </c>
      <c r="G25" s="2" t="s">
        <v>37</v>
      </c>
      <c r="H25" s="1" t="str">
        <f t="shared" si="59"/>
        <v>SALE 18% GST</v>
      </c>
      <c r="I25" s="4">
        <v>2384.36</v>
      </c>
      <c r="J25" s="1" t="str">
        <f t="shared" si="60"/>
        <v>Dr</v>
      </c>
      <c r="K25" s="2">
        <v>18</v>
      </c>
      <c r="L25" s="2" t="str">
        <f t="shared" si="3"/>
        <v/>
      </c>
      <c r="N25" s="1" t="str">
        <f t="shared" si="61"/>
        <v>Cgst</v>
      </c>
      <c r="O25" s="3">
        <f t="shared" si="62"/>
        <v>214.59</v>
      </c>
      <c r="P25" s="1" t="str">
        <f t="shared" si="63"/>
        <v>Sgst</v>
      </c>
      <c r="Q25" s="3">
        <f t="shared" si="64"/>
        <v>214.59</v>
      </c>
      <c r="R25" s="1" t="str">
        <f t="shared" si="65"/>
        <v/>
      </c>
      <c r="S25" s="1" t="str">
        <f t="shared" si="66"/>
        <v/>
      </c>
      <c r="T25" s="5">
        <f t="shared" si="67"/>
        <v>2814</v>
      </c>
      <c r="U25" s="1"/>
      <c r="W25" s="1"/>
      <c r="X25" s="3"/>
      <c r="Y25" s="1" t="str">
        <f t="shared" si="68"/>
        <v>Cr</v>
      </c>
      <c r="Z25" s="2" t="str">
        <f t="shared" si="69"/>
        <v>Himachal Pradesh</v>
      </c>
      <c r="AA25" s="1" t="str">
        <f t="shared" si="70"/>
        <v>India</v>
      </c>
      <c r="AC25" s="2" t="str">
        <f t="shared" si="71"/>
        <v>Himachal Pradesh</v>
      </c>
      <c r="AD25" s="2" t="str">
        <f t="shared" si="72"/>
        <v>Himachal Pradesh</v>
      </c>
      <c r="AE25" s="1" t="str">
        <f t="shared" si="73"/>
        <v>Round Off</v>
      </c>
      <c r="AF25" s="3">
        <f t="shared" si="74"/>
        <v>0.46</v>
      </c>
      <c r="AG25" s="5">
        <f t="shared" si="75"/>
        <v>2813.54</v>
      </c>
      <c r="AH25" s="2" t="str">
        <f t="shared" si="76"/>
        <v>Sold for Cash against Invoice No. 1824 dated 31-07-2025 with a total invoice amount of Rs.2,814.00.</v>
      </c>
      <c r="AI25" s="2">
        <v>31</v>
      </c>
      <c r="AJ25" s="2">
        <f t="shared" si="77"/>
        <v>1824</v>
      </c>
      <c r="AK25" s="2" t="str">
        <f t="shared" si="78"/>
        <v>Unregistered/Consumer</v>
      </c>
      <c r="AL25" s="2" t="str">
        <f t="shared" si="79"/>
        <v/>
      </c>
    </row>
    <row r="26" spans="1:38" x14ac:dyDescent="0.25">
      <c r="A26" s="8" t="s">
        <v>31</v>
      </c>
      <c r="B26" s="1" t="str">
        <f t="shared" si="55"/>
        <v>Accounting Invoice</v>
      </c>
      <c r="C26" s="11">
        <f t="shared" si="7"/>
        <v>1825</v>
      </c>
      <c r="D26" s="9">
        <f t="shared" si="56"/>
        <v>45869</v>
      </c>
      <c r="E26" s="2">
        <f t="shared" si="57"/>
        <v>1825</v>
      </c>
      <c r="F26" s="9">
        <f t="shared" si="58"/>
        <v>45869</v>
      </c>
      <c r="G26" s="2" t="s">
        <v>37</v>
      </c>
      <c r="H26" s="1" t="str">
        <f t="shared" si="59"/>
        <v>SALE 18% GST</v>
      </c>
      <c r="I26" s="4">
        <v>3045.08</v>
      </c>
      <c r="J26" s="1" t="str">
        <f t="shared" si="60"/>
        <v>Dr</v>
      </c>
      <c r="K26" s="2">
        <v>18</v>
      </c>
      <c r="L26" s="2" t="str">
        <f t="shared" si="3"/>
        <v/>
      </c>
      <c r="N26" s="1" t="str">
        <f t="shared" si="61"/>
        <v>Cgst</v>
      </c>
      <c r="O26" s="3">
        <f t="shared" si="62"/>
        <v>274.06</v>
      </c>
      <c r="P26" s="1" t="str">
        <f t="shared" si="63"/>
        <v>Sgst</v>
      </c>
      <c r="Q26" s="3">
        <f t="shared" si="64"/>
        <v>274.06</v>
      </c>
      <c r="R26" s="1" t="str">
        <f t="shared" si="65"/>
        <v/>
      </c>
      <c r="S26" s="1" t="str">
        <f t="shared" si="66"/>
        <v/>
      </c>
      <c r="T26" s="5">
        <f t="shared" si="67"/>
        <v>3593</v>
      </c>
      <c r="U26" s="1"/>
      <c r="W26" s="1"/>
      <c r="X26" s="3"/>
      <c r="Y26" s="1" t="str">
        <f t="shared" si="68"/>
        <v>Cr</v>
      </c>
      <c r="Z26" s="2" t="str">
        <f t="shared" si="69"/>
        <v>Himachal Pradesh</v>
      </c>
      <c r="AA26" s="1" t="str">
        <f t="shared" si="70"/>
        <v>India</v>
      </c>
      <c r="AC26" s="2" t="str">
        <f t="shared" si="71"/>
        <v>Himachal Pradesh</v>
      </c>
      <c r="AD26" s="2" t="str">
        <f t="shared" si="72"/>
        <v>Himachal Pradesh</v>
      </c>
      <c r="AE26" s="1" t="str">
        <f t="shared" si="73"/>
        <v>Round Off</v>
      </c>
      <c r="AF26" s="3">
        <f t="shared" si="74"/>
        <v>-0.2</v>
      </c>
      <c r="AG26" s="5">
        <f t="shared" si="75"/>
        <v>3593.2</v>
      </c>
      <c r="AH26" s="2" t="str">
        <f t="shared" si="76"/>
        <v>Sold for Cash against Invoice No. 1825 dated 31-07-2025 with a total invoice amount of Rs.3,593.00.</v>
      </c>
      <c r="AI26" s="2">
        <v>31</v>
      </c>
      <c r="AJ26" s="2">
        <f t="shared" si="77"/>
        <v>1825</v>
      </c>
      <c r="AK26" s="2" t="str">
        <f t="shared" si="78"/>
        <v>Unregistered/Consumer</v>
      </c>
      <c r="AL26" s="2" t="str">
        <f t="shared" si="79"/>
        <v/>
      </c>
    </row>
    <row r="27" spans="1:38" x14ac:dyDescent="0.25">
      <c r="A27" s="8" t="s">
        <v>31</v>
      </c>
      <c r="B27" s="1" t="str">
        <f t="shared" si="55"/>
        <v>Accounting Invoice</v>
      </c>
      <c r="C27" s="11">
        <f t="shared" si="7"/>
        <v>1826</v>
      </c>
      <c r="D27" s="9">
        <f t="shared" si="56"/>
        <v>45869</v>
      </c>
      <c r="E27" s="2">
        <f t="shared" si="57"/>
        <v>1826</v>
      </c>
      <c r="F27" s="9">
        <f t="shared" si="58"/>
        <v>45869</v>
      </c>
      <c r="G27" s="2" t="s">
        <v>37</v>
      </c>
      <c r="H27" s="1" t="str">
        <f t="shared" si="59"/>
        <v>SALE 18% GST</v>
      </c>
      <c r="I27" s="4">
        <v>6472.37</v>
      </c>
      <c r="J27" s="1" t="str">
        <f t="shared" si="60"/>
        <v>Dr</v>
      </c>
      <c r="K27" s="2">
        <v>18</v>
      </c>
      <c r="L27" s="2" t="str">
        <f t="shared" si="3"/>
        <v/>
      </c>
      <c r="N27" s="1" t="str">
        <f t="shared" si="61"/>
        <v>Cgst</v>
      </c>
      <c r="O27" s="3">
        <f t="shared" si="62"/>
        <v>582.51</v>
      </c>
      <c r="P27" s="1" t="str">
        <f t="shared" si="63"/>
        <v>Sgst</v>
      </c>
      <c r="Q27" s="3">
        <f t="shared" si="64"/>
        <v>582.51</v>
      </c>
      <c r="R27" s="1" t="str">
        <f t="shared" si="65"/>
        <v/>
      </c>
      <c r="S27" s="1" t="str">
        <f t="shared" si="66"/>
        <v/>
      </c>
      <c r="T27" s="5">
        <f t="shared" si="67"/>
        <v>7637</v>
      </c>
      <c r="U27" s="1"/>
      <c r="W27" s="1"/>
      <c r="X27" s="3"/>
      <c r="Y27" s="1" t="str">
        <f t="shared" si="68"/>
        <v>Cr</v>
      </c>
      <c r="Z27" s="2" t="str">
        <f t="shared" si="69"/>
        <v>Himachal Pradesh</v>
      </c>
      <c r="AA27" s="1" t="str">
        <f t="shared" si="70"/>
        <v>India</v>
      </c>
      <c r="AC27" s="2" t="str">
        <f t="shared" si="71"/>
        <v>Himachal Pradesh</v>
      </c>
      <c r="AD27" s="2" t="str">
        <f t="shared" si="72"/>
        <v>Himachal Pradesh</v>
      </c>
      <c r="AE27" s="1" t="str">
        <f t="shared" si="73"/>
        <v>Round Off</v>
      </c>
      <c r="AF27" s="3">
        <f t="shared" si="74"/>
        <v>-0.39</v>
      </c>
      <c r="AG27" s="5">
        <f t="shared" si="75"/>
        <v>7637.39</v>
      </c>
      <c r="AH27" s="2" t="str">
        <f t="shared" si="76"/>
        <v>Sold for Cash against Invoice No. 1826 dated 31-07-2025 with a total invoice amount of Rs.7,637.00.</v>
      </c>
      <c r="AI27" s="2">
        <v>31</v>
      </c>
      <c r="AJ27" s="2">
        <f t="shared" si="77"/>
        <v>1826</v>
      </c>
      <c r="AK27" s="2" t="str">
        <f t="shared" si="78"/>
        <v>Unregistered/Consumer</v>
      </c>
      <c r="AL27" s="2" t="str">
        <f t="shared" si="79"/>
        <v/>
      </c>
    </row>
    <row r="28" spans="1:38" x14ac:dyDescent="0.25">
      <c r="A28" s="8" t="s">
        <v>31</v>
      </c>
      <c r="B28" s="1" t="str">
        <f t="shared" si="55"/>
        <v>Accounting Invoice</v>
      </c>
      <c r="C28" s="11">
        <f t="shared" si="7"/>
        <v>1827</v>
      </c>
      <c r="D28" s="9">
        <f t="shared" si="56"/>
        <v>45869</v>
      </c>
      <c r="E28" s="2">
        <f t="shared" si="57"/>
        <v>1827</v>
      </c>
      <c r="F28" s="9">
        <f t="shared" si="58"/>
        <v>45869</v>
      </c>
      <c r="G28" s="2" t="s">
        <v>37</v>
      </c>
      <c r="H28" s="1" t="str">
        <f t="shared" si="59"/>
        <v>SALE 18% GST</v>
      </c>
      <c r="I28" s="4">
        <v>5271.18</v>
      </c>
      <c r="J28" s="1" t="str">
        <f t="shared" si="60"/>
        <v>Dr</v>
      </c>
      <c r="K28" s="2">
        <v>18</v>
      </c>
      <c r="L28" s="2" t="str">
        <f t="shared" si="3"/>
        <v/>
      </c>
      <c r="N28" s="1" t="str">
        <f t="shared" si="61"/>
        <v>Cgst</v>
      </c>
      <c r="O28" s="3">
        <f t="shared" si="62"/>
        <v>474.41</v>
      </c>
      <c r="P28" s="1" t="str">
        <f t="shared" si="63"/>
        <v>Sgst</v>
      </c>
      <c r="Q28" s="3">
        <f t="shared" si="64"/>
        <v>474.41</v>
      </c>
      <c r="R28" s="1" t="str">
        <f t="shared" si="65"/>
        <v/>
      </c>
      <c r="S28" s="1" t="str">
        <f t="shared" si="66"/>
        <v/>
      </c>
      <c r="T28" s="5">
        <f t="shared" si="67"/>
        <v>6220</v>
      </c>
      <c r="U28" s="1"/>
      <c r="W28" s="1"/>
      <c r="X28" s="3"/>
      <c r="Y28" s="1" t="str">
        <f t="shared" si="68"/>
        <v>Cr</v>
      </c>
      <c r="Z28" s="2" t="str">
        <f t="shared" si="69"/>
        <v>Himachal Pradesh</v>
      </c>
      <c r="AA28" s="1" t="str">
        <f t="shared" si="70"/>
        <v>India</v>
      </c>
      <c r="AC28" s="2" t="str">
        <f t="shared" si="71"/>
        <v>Himachal Pradesh</v>
      </c>
      <c r="AD28" s="2" t="str">
        <f t="shared" si="72"/>
        <v>Himachal Pradesh</v>
      </c>
      <c r="AE28" s="1" t="str">
        <f t="shared" si="73"/>
        <v xml:space="preserve"> </v>
      </c>
      <c r="AF28" s="3">
        <f t="shared" si="74"/>
        <v>0</v>
      </c>
      <c r="AG28" s="5">
        <f t="shared" si="75"/>
        <v>6220</v>
      </c>
      <c r="AH28" s="2" t="str">
        <f t="shared" si="76"/>
        <v>Sold for Cash against Invoice No. 1827 dated 31-07-2025 with a total invoice amount of Rs.6,220.00.</v>
      </c>
      <c r="AI28" s="2">
        <v>31</v>
      </c>
      <c r="AJ28" s="2">
        <f t="shared" si="77"/>
        <v>1827</v>
      </c>
      <c r="AK28" s="2" t="str">
        <f t="shared" si="78"/>
        <v>Unregistered/Consumer</v>
      </c>
      <c r="AL28" s="2" t="str">
        <f t="shared" si="79"/>
        <v/>
      </c>
    </row>
    <row r="29" spans="1:38" x14ac:dyDescent="0.25">
      <c r="A29" s="8" t="s">
        <v>31</v>
      </c>
      <c r="B29" s="1" t="str">
        <f t="shared" si="55"/>
        <v>Accounting Invoice</v>
      </c>
      <c r="C29" s="11">
        <f t="shared" si="7"/>
        <v>1828</v>
      </c>
      <c r="D29" s="9">
        <f>DATE(2025,8,1) + AI29 - 1</f>
        <v>45870</v>
      </c>
      <c r="E29" s="2">
        <f t="shared" si="57"/>
        <v>1828</v>
      </c>
      <c r="F29" s="9">
        <f t="shared" si="58"/>
        <v>45870</v>
      </c>
      <c r="G29" s="2" t="s">
        <v>48</v>
      </c>
      <c r="H29" s="1" t="str">
        <f t="shared" si="59"/>
        <v>SALE 18% GST</v>
      </c>
      <c r="I29" s="4">
        <v>961.02</v>
      </c>
      <c r="J29" s="1" t="str">
        <f t="shared" si="60"/>
        <v>Dr</v>
      </c>
      <c r="K29" s="2">
        <v>18</v>
      </c>
      <c r="L29" s="2" t="str">
        <f t="shared" si="3"/>
        <v/>
      </c>
      <c r="N29" s="1" t="str">
        <f t="shared" si="61"/>
        <v>Cgst</v>
      </c>
      <c r="O29" s="3">
        <f t="shared" si="62"/>
        <v>86.49</v>
      </c>
      <c r="P29" s="1" t="str">
        <f t="shared" si="63"/>
        <v>Sgst</v>
      </c>
      <c r="Q29" s="3">
        <f t="shared" si="64"/>
        <v>86.49</v>
      </c>
      <c r="R29" s="1" t="str">
        <f t="shared" si="65"/>
        <v/>
      </c>
      <c r="S29" s="1" t="str">
        <f t="shared" si="66"/>
        <v/>
      </c>
      <c r="T29" s="5">
        <f t="shared" si="67"/>
        <v>1134</v>
      </c>
      <c r="U29" s="1"/>
      <c r="W29" s="1"/>
      <c r="X29" s="3"/>
      <c r="Y29" s="1" t="str">
        <f t="shared" si="68"/>
        <v>Cr</v>
      </c>
      <c r="Z29" s="2" t="str">
        <f t="shared" si="69"/>
        <v>Himachal Pradesh</v>
      </c>
      <c r="AA29" s="1" t="str">
        <f t="shared" si="70"/>
        <v>India</v>
      </c>
      <c r="AB29" s="2" t="s">
        <v>64</v>
      </c>
      <c r="AC29" s="2" t="str">
        <f t="shared" si="71"/>
        <v>Himachal Pradesh</v>
      </c>
      <c r="AD29" s="2" t="str">
        <f t="shared" si="72"/>
        <v>Himachal Pradesh</v>
      </c>
      <c r="AE29" s="1" t="str">
        <f t="shared" si="73"/>
        <v xml:space="preserve"> </v>
      </c>
      <c r="AF29" s="3">
        <f t="shared" si="74"/>
        <v>0</v>
      </c>
      <c r="AG29" s="5">
        <f t="shared" si="75"/>
        <v>1134</v>
      </c>
      <c r="AH29" s="2" t="str">
        <f t="shared" si="76"/>
        <v>Sold to SUKHDEV ELECTRONICS against Invoice No. 1828 dated 01-08-2025 with a total invoice amount of Rs.1,134.00.</v>
      </c>
      <c r="AI29" s="2">
        <v>1</v>
      </c>
      <c r="AJ29" s="2">
        <f t="shared" si="77"/>
        <v>1828</v>
      </c>
      <c r="AK29" s="2" t="str">
        <f t="shared" si="78"/>
        <v>Regular</v>
      </c>
      <c r="AL29" s="2" t="str">
        <f t="shared" si="79"/>
        <v/>
      </c>
    </row>
    <row r="30" spans="1:38" x14ac:dyDescent="0.25">
      <c r="A30" s="8" t="s">
        <v>31</v>
      </c>
      <c r="B30" s="1" t="str">
        <f t="shared" si="55"/>
        <v>Accounting Invoice</v>
      </c>
      <c r="C30" s="11">
        <f t="shared" si="7"/>
        <v>1829</v>
      </c>
      <c r="D30" s="9">
        <f t="shared" ref="D30:D93" si="80">DATE(2025,8,1) + AI30 - 1</f>
        <v>45870</v>
      </c>
      <c r="E30" s="2">
        <f t="shared" si="57"/>
        <v>1829</v>
      </c>
      <c r="F30" s="9">
        <f t="shared" si="58"/>
        <v>45870</v>
      </c>
      <c r="G30" s="2" t="s">
        <v>49</v>
      </c>
      <c r="H30" s="1" t="str">
        <f t="shared" si="59"/>
        <v>SALE 18% GST</v>
      </c>
      <c r="I30" s="4">
        <v>1458.72</v>
      </c>
      <c r="J30" s="1" t="str">
        <f t="shared" si="60"/>
        <v>Dr</v>
      </c>
      <c r="K30" s="2">
        <v>18</v>
      </c>
      <c r="L30" s="2" t="str">
        <f t="shared" si="3"/>
        <v/>
      </c>
      <c r="N30" s="1" t="str">
        <f t="shared" si="61"/>
        <v>Cgst</v>
      </c>
      <c r="O30" s="3">
        <f t="shared" si="62"/>
        <v>131.28</v>
      </c>
      <c r="P30" s="1" t="str">
        <f t="shared" si="63"/>
        <v>Sgst</v>
      </c>
      <c r="Q30" s="3">
        <f t="shared" si="64"/>
        <v>131.28</v>
      </c>
      <c r="R30" s="1" t="str">
        <f t="shared" si="65"/>
        <v/>
      </c>
      <c r="S30" s="1" t="str">
        <f t="shared" si="66"/>
        <v/>
      </c>
      <c r="T30" s="5">
        <f t="shared" si="67"/>
        <v>1721</v>
      </c>
      <c r="U30" s="1"/>
      <c r="W30" s="1"/>
      <c r="X30" s="3"/>
      <c r="Y30" s="1" t="str">
        <f t="shared" si="68"/>
        <v>Cr</v>
      </c>
      <c r="Z30" s="2" t="str">
        <f t="shared" si="69"/>
        <v>Himachal Pradesh</v>
      </c>
      <c r="AA30" s="1" t="str">
        <f t="shared" si="70"/>
        <v>India</v>
      </c>
      <c r="AB30" s="2" t="s">
        <v>57</v>
      </c>
      <c r="AC30" s="2" t="str">
        <f t="shared" si="71"/>
        <v>Himachal Pradesh</v>
      </c>
      <c r="AD30" s="2" t="str">
        <f t="shared" si="72"/>
        <v>Himachal Pradesh</v>
      </c>
      <c r="AE30" s="1" t="str">
        <f t="shared" si="73"/>
        <v>Round Off</v>
      </c>
      <c r="AF30" s="3">
        <f t="shared" si="74"/>
        <v>-0.28000000000000003</v>
      </c>
      <c r="AG30" s="5">
        <f t="shared" si="75"/>
        <v>1721.28</v>
      </c>
      <c r="AH30" s="2" t="str">
        <f t="shared" si="76"/>
        <v>Sold to HIMANSH ENTERPRISES against Invoice No. 1829 dated 01-08-2025 with a total invoice amount of Rs.1,721.00.</v>
      </c>
      <c r="AI30" s="2">
        <v>1</v>
      </c>
      <c r="AJ30" s="2">
        <f t="shared" si="77"/>
        <v>1829</v>
      </c>
      <c r="AK30" s="2" t="str">
        <f t="shared" si="78"/>
        <v>Regular</v>
      </c>
      <c r="AL30" s="2" t="str">
        <f t="shared" si="79"/>
        <v/>
      </c>
    </row>
    <row r="31" spans="1:38" x14ac:dyDescent="0.25">
      <c r="A31" s="8" t="s">
        <v>31</v>
      </c>
      <c r="B31" s="1" t="str">
        <f t="shared" si="55"/>
        <v>Accounting Invoice</v>
      </c>
      <c r="C31" s="11">
        <f t="shared" si="7"/>
        <v>1830</v>
      </c>
      <c r="D31" s="9">
        <f t="shared" si="80"/>
        <v>45870</v>
      </c>
      <c r="E31" s="2">
        <f t="shared" si="57"/>
        <v>1830</v>
      </c>
      <c r="F31" s="9">
        <f t="shared" si="58"/>
        <v>45870</v>
      </c>
      <c r="G31" s="2" t="s">
        <v>37</v>
      </c>
      <c r="H31" s="1" t="str">
        <f t="shared" si="59"/>
        <v>SALE 18% GST</v>
      </c>
      <c r="I31" s="4">
        <v>1972.96</v>
      </c>
      <c r="J31" s="1" t="str">
        <f t="shared" si="60"/>
        <v>Dr</v>
      </c>
      <c r="K31" s="2">
        <v>18</v>
      </c>
      <c r="L31" s="2" t="str">
        <f t="shared" si="3"/>
        <v/>
      </c>
      <c r="N31" s="1" t="str">
        <f t="shared" si="61"/>
        <v>Cgst</v>
      </c>
      <c r="O31" s="3">
        <f t="shared" si="62"/>
        <v>177.57</v>
      </c>
      <c r="P31" s="1" t="str">
        <f t="shared" si="63"/>
        <v>Sgst</v>
      </c>
      <c r="Q31" s="3">
        <f t="shared" si="64"/>
        <v>177.57</v>
      </c>
      <c r="R31" s="1" t="str">
        <f t="shared" si="65"/>
        <v/>
      </c>
      <c r="S31" s="1" t="str">
        <f t="shared" si="66"/>
        <v/>
      </c>
      <c r="T31" s="5">
        <f t="shared" si="67"/>
        <v>2328</v>
      </c>
      <c r="U31" s="1"/>
      <c r="W31" s="1"/>
      <c r="X31" s="3"/>
      <c r="Y31" s="1" t="str">
        <f t="shared" si="68"/>
        <v>Cr</v>
      </c>
      <c r="Z31" s="2" t="str">
        <f t="shared" si="69"/>
        <v>Himachal Pradesh</v>
      </c>
      <c r="AA31" s="1" t="str">
        <f t="shared" si="70"/>
        <v>India</v>
      </c>
      <c r="AC31" s="2" t="str">
        <f t="shared" si="71"/>
        <v>Himachal Pradesh</v>
      </c>
      <c r="AD31" s="2" t="str">
        <f t="shared" si="72"/>
        <v>Himachal Pradesh</v>
      </c>
      <c r="AE31" s="1" t="str">
        <f t="shared" si="73"/>
        <v>Round Off</v>
      </c>
      <c r="AF31" s="3">
        <f t="shared" si="74"/>
        <v>-0.1</v>
      </c>
      <c r="AG31" s="5">
        <f t="shared" si="75"/>
        <v>2328.1</v>
      </c>
      <c r="AH31" s="2" t="str">
        <f t="shared" si="76"/>
        <v>Sold for Cash against Invoice No. 1830 dated 01-08-2025 with a total invoice amount of Rs.2,328.00.</v>
      </c>
      <c r="AI31" s="2">
        <v>1</v>
      </c>
      <c r="AJ31" s="2">
        <f t="shared" si="77"/>
        <v>1830</v>
      </c>
      <c r="AK31" s="2" t="str">
        <f t="shared" si="78"/>
        <v>Unregistered/Consumer</v>
      </c>
      <c r="AL31" s="2" t="str">
        <f t="shared" si="79"/>
        <v/>
      </c>
    </row>
    <row r="32" spans="1:38" x14ac:dyDescent="0.25">
      <c r="A32" s="8" t="s">
        <v>31</v>
      </c>
      <c r="B32" s="1" t="str">
        <f t="shared" si="55"/>
        <v>Accounting Invoice</v>
      </c>
      <c r="C32" s="11">
        <f t="shared" si="7"/>
        <v>1831</v>
      </c>
      <c r="D32" s="9">
        <f t="shared" si="80"/>
        <v>45870</v>
      </c>
      <c r="E32" s="2">
        <f t="shared" si="57"/>
        <v>1831</v>
      </c>
      <c r="F32" s="9">
        <f t="shared" si="58"/>
        <v>45870</v>
      </c>
      <c r="G32" s="2" t="s">
        <v>37</v>
      </c>
      <c r="H32" s="1" t="str">
        <f t="shared" si="59"/>
        <v>SALE 18% GST</v>
      </c>
      <c r="I32" s="4">
        <v>728.81</v>
      </c>
      <c r="J32" s="1" t="str">
        <f t="shared" si="60"/>
        <v>Dr</v>
      </c>
      <c r="K32" s="2">
        <v>18</v>
      </c>
      <c r="L32" s="2" t="str">
        <f t="shared" si="3"/>
        <v/>
      </c>
      <c r="N32" s="1" t="str">
        <f t="shared" si="61"/>
        <v>Cgst</v>
      </c>
      <c r="O32" s="3">
        <f t="shared" si="62"/>
        <v>65.59</v>
      </c>
      <c r="P32" s="1" t="str">
        <f t="shared" si="63"/>
        <v>Sgst</v>
      </c>
      <c r="Q32" s="3">
        <f t="shared" si="64"/>
        <v>65.59</v>
      </c>
      <c r="R32" s="1" t="str">
        <f t="shared" si="65"/>
        <v/>
      </c>
      <c r="S32" s="1" t="str">
        <f t="shared" si="66"/>
        <v/>
      </c>
      <c r="T32" s="5">
        <f t="shared" si="67"/>
        <v>860</v>
      </c>
      <c r="U32" s="1"/>
      <c r="W32" s="1"/>
      <c r="X32" s="3"/>
      <c r="Y32" s="1" t="str">
        <f t="shared" si="68"/>
        <v>Cr</v>
      </c>
      <c r="Z32" s="2" t="str">
        <f t="shared" si="69"/>
        <v>Himachal Pradesh</v>
      </c>
      <c r="AA32" s="1" t="str">
        <f t="shared" si="70"/>
        <v>India</v>
      </c>
      <c r="AC32" s="2" t="str">
        <f t="shared" si="71"/>
        <v>Himachal Pradesh</v>
      </c>
      <c r="AD32" s="2" t="str">
        <f t="shared" si="72"/>
        <v>Himachal Pradesh</v>
      </c>
      <c r="AE32" s="1" t="str">
        <f t="shared" si="73"/>
        <v>Round Off</v>
      </c>
      <c r="AF32" s="3">
        <f t="shared" si="74"/>
        <v>0.01</v>
      </c>
      <c r="AG32" s="5">
        <f t="shared" si="75"/>
        <v>859.99</v>
      </c>
      <c r="AH32" s="2" t="str">
        <f t="shared" si="76"/>
        <v>Sold for Cash against Invoice No. 1831 dated 01-08-2025 with a total invoice amount of Rs.860.00.</v>
      </c>
      <c r="AI32" s="2">
        <v>1</v>
      </c>
      <c r="AJ32" s="2">
        <f t="shared" si="77"/>
        <v>1831</v>
      </c>
      <c r="AK32" s="2" t="str">
        <f t="shared" si="78"/>
        <v>Unregistered/Consumer</v>
      </c>
      <c r="AL32" s="2" t="str">
        <f t="shared" si="79"/>
        <v/>
      </c>
    </row>
    <row r="33" spans="1:40" x14ac:dyDescent="0.25">
      <c r="A33" s="8" t="s">
        <v>31</v>
      </c>
      <c r="B33" s="1" t="str">
        <f t="shared" si="55"/>
        <v>Accounting Invoice</v>
      </c>
      <c r="C33" s="11">
        <f t="shared" si="7"/>
        <v>1832</v>
      </c>
      <c r="D33" s="9">
        <f t="shared" si="80"/>
        <v>45871</v>
      </c>
      <c r="E33" s="2">
        <f t="shared" si="57"/>
        <v>1832</v>
      </c>
      <c r="F33" s="9">
        <f t="shared" si="58"/>
        <v>45871</v>
      </c>
      <c r="G33" s="2" t="s">
        <v>50</v>
      </c>
      <c r="H33" s="1" t="str">
        <f t="shared" si="59"/>
        <v>SALE 18% GST</v>
      </c>
      <c r="I33" s="4">
        <v>46193.83</v>
      </c>
      <c r="J33" s="1" t="str">
        <f t="shared" si="60"/>
        <v>Dr</v>
      </c>
      <c r="K33" s="2">
        <v>18</v>
      </c>
      <c r="L33" s="2" t="str">
        <f t="shared" si="3"/>
        <v/>
      </c>
      <c r="N33" s="1" t="str">
        <f t="shared" si="61"/>
        <v>Cgst</v>
      </c>
      <c r="O33" s="3">
        <f t="shared" si="62"/>
        <v>4157.4399999999996</v>
      </c>
      <c r="P33" s="1" t="str">
        <f t="shared" si="63"/>
        <v>Sgst</v>
      </c>
      <c r="Q33" s="3">
        <f t="shared" si="64"/>
        <v>4157.4399999999996</v>
      </c>
      <c r="R33" s="1" t="str">
        <f t="shared" si="65"/>
        <v/>
      </c>
      <c r="S33" s="1" t="str">
        <f t="shared" si="66"/>
        <v/>
      </c>
      <c r="T33" s="5">
        <f t="shared" si="67"/>
        <v>54509</v>
      </c>
      <c r="U33" s="1"/>
      <c r="W33" s="1"/>
      <c r="X33" s="3"/>
      <c r="Y33" s="1" t="str">
        <f t="shared" si="68"/>
        <v>Cr</v>
      </c>
      <c r="Z33" s="2" t="str">
        <f t="shared" si="69"/>
        <v>Himachal Pradesh</v>
      </c>
      <c r="AA33" s="1" t="str">
        <f t="shared" si="70"/>
        <v>India</v>
      </c>
      <c r="AB33" s="2" t="s">
        <v>61</v>
      </c>
      <c r="AC33" s="2" t="str">
        <f t="shared" si="71"/>
        <v>Himachal Pradesh</v>
      </c>
      <c r="AD33" s="2" t="str">
        <f t="shared" si="72"/>
        <v>Himachal Pradesh</v>
      </c>
      <c r="AE33" s="1" t="str">
        <f t="shared" si="73"/>
        <v>Round Off</v>
      </c>
      <c r="AF33" s="3">
        <f t="shared" si="74"/>
        <v>0.28999999999999998</v>
      </c>
      <c r="AG33" s="5">
        <f t="shared" si="75"/>
        <v>54508.71</v>
      </c>
      <c r="AH33" s="2" t="str">
        <f t="shared" si="76"/>
        <v>Sold to R K and Sons against Invoice No. 1832 dated 02-08-2025 with a total invoice amount of Rs.54,509.00.</v>
      </c>
      <c r="AI33" s="2">
        <v>2</v>
      </c>
      <c r="AJ33" s="2">
        <f t="shared" si="77"/>
        <v>1832</v>
      </c>
      <c r="AK33" s="2" t="str">
        <f t="shared" si="78"/>
        <v>Regular</v>
      </c>
      <c r="AL33" s="2" t="str">
        <f t="shared" si="79"/>
        <v/>
      </c>
    </row>
    <row r="34" spans="1:40" x14ac:dyDescent="0.25">
      <c r="A34" s="8" t="s">
        <v>31</v>
      </c>
      <c r="B34" s="1" t="str">
        <f t="shared" si="55"/>
        <v>Accounting Invoice</v>
      </c>
      <c r="C34" s="11">
        <f t="shared" si="7"/>
        <v>1833</v>
      </c>
      <c r="D34" s="9">
        <f t="shared" si="80"/>
        <v>45871</v>
      </c>
      <c r="E34" s="2">
        <f t="shared" si="57"/>
        <v>1833</v>
      </c>
      <c r="F34" s="9">
        <f t="shared" si="58"/>
        <v>45871</v>
      </c>
      <c r="G34" s="2" t="s">
        <v>37</v>
      </c>
      <c r="H34" s="1" t="str">
        <f t="shared" si="59"/>
        <v>SALE 18% GST</v>
      </c>
      <c r="I34" s="4">
        <v>2131.1999999999998</v>
      </c>
      <c r="J34" s="1" t="str">
        <f t="shared" si="60"/>
        <v>Dr</v>
      </c>
      <c r="K34" s="2">
        <v>18</v>
      </c>
      <c r="L34" s="2" t="str">
        <f t="shared" si="3"/>
        <v/>
      </c>
      <c r="N34" s="1" t="str">
        <f t="shared" si="61"/>
        <v>Cgst</v>
      </c>
      <c r="O34" s="3">
        <f t="shared" si="62"/>
        <v>191.81</v>
      </c>
      <c r="P34" s="1" t="str">
        <f t="shared" si="63"/>
        <v>Sgst</v>
      </c>
      <c r="Q34" s="3">
        <f t="shared" si="64"/>
        <v>191.81</v>
      </c>
      <c r="R34" s="1" t="str">
        <f t="shared" si="65"/>
        <v/>
      </c>
      <c r="S34" s="1" t="str">
        <f t="shared" si="66"/>
        <v/>
      </c>
      <c r="T34" s="5">
        <f t="shared" si="67"/>
        <v>2515</v>
      </c>
      <c r="U34" s="1"/>
      <c r="W34" s="1"/>
      <c r="X34" s="3"/>
      <c r="Y34" s="1" t="str">
        <f t="shared" si="68"/>
        <v>Cr</v>
      </c>
      <c r="Z34" s="2" t="str">
        <f t="shared" si="69"/>
        <v>Himachal Pradesh</v>
      </c>
      <c r="AA34" s="1" t="str">
        <f t="shared" si="70"/>
        <v>India</v>
      </c>
      <c r="AC34" s="2" t="str">
        <f t="shared" si="71"/>
        <v>Himachal Pradesh</v>
      </c>
      <c r="AD34" s="2" t="str">
        <f t="shared" si="72"/>
        <v>Himachal Pradesh</v>
      </c>
      <c r="AE34" s="1" t="str">
        <f t="shared" si="73"/>
        <v>Round Off</v>
      </c>
      <c r="AF34" s="3">
        <f t="shared" si="74"/>
        <v>0.18</v>
      </c>
      <c r="AG34" s="5">
        <f t="shared" si="75"/>
        <v>2514.8200000000002</v>
      </c>
      <c r="AH34" s="2" t="str">
        <f t="shared" si="76"/>
        <v>Sold for Cash against Invoice No. 1833 dated 02-08-2025 with a total invoice amount of Rs.2,515.00.</v>
      </c>
      <c r="AI34" s="2">
        <v>2</v>
      </c>
      <c r="AJ34" s="2">
        <f t="shared" si="77"/>
        <v>1833</v>
      </c>
      <c r="AK34" s="2" t="str">
        <f t="shared" si="78"/>
        <v>Unregistered/Consumer</v>
      </c>
      <c r="AL34" s="2" t="str">
        <f t="shared" si="79"/>
        <v/>
      </c>
    </row>
    <row r="35" spans="1:40" x14ac:dyDescent="0.25">
      <c r="A35" s="8" t="s">
        <v>31</v>
      </c>
      <c r="B35" s="1" t="str">
        <f t="shared" si="55"/>
        <v>Accounting Invoice</v>
      </c>
      <c r="C35" s="11">
        <f t="shared" si="7"/>
        <v>1834</v>
      </c>
      <c r="D35" s="9">
        <f t="shared" si="80"/>
        <v>45871</v>
      </c>
      <c r="E35" s="2">
        <f t="shared" si="57"/>
        <v>1834</v>
      </c>
      <c r="F35" s="9">
        <f t="shared" si="58"/>
        <v>45871</v>
      </c>
      <c r="G35" s="2" t="s">
        <v>37</v>
      </c>
      <c r="H35" s="1" t="str">
        <f t="shared" si="59"/>
        <v>SALE 18% GST</v>
      </c>
      <c r="I35" s="4">
        <v>391.52</v>
      </c>
      <c r="J35" s="1" t="str">
        <f t="shared" si="60"/>
        <v>Dr</v>
      </c>
      <c r="K35" s="2">
        <v>18</v>
      </c>
      <c r="L35" s="2" t="str">
        <f t="shared" si="3"/>
        <v/>
      </c>
      <c r="N35" s="1" t="str">
        <f t="shared" si="61"/>
        <v>Cgst</v>
      </c>
      <c r="O35" s="3">
        <f t="shared" si="62"/>
        <v>35.24</v>
      </c>
      <c r="P35" s="1" t="str">
        <f t="shared" si="63"/>
        <v>Sgst</v>
      </c>
      <c r="Q35" s="3">
        <f t="shared" si="64"/>
        <v>35.24</v>
      </c>
      <c r="R35" s="1" t="str">
        <f t="shared" si="65"/>
        <v/>
      </c>
      <c r="S35" s="1" t="str">
        <f t="shared" si="66"/>
        <v/>
      </c>
      <c r="T35" s="5">
        <f t="shared" si="67"/>
        <v>462</v>
      </c>
      <c r="U35" s="1"/>
      <c r="W35" s="1"/>
      <c r="X35" s="3"/>
      <c r="Y35" s="1" t="str">
        <f t="shared" si="68"/>
        <v>Cr</v>
      </c>
      <c r="Z35" s="2" t="str">
        <f t="shared" si="69"/>
        <v>Himachal Pradesh</v>
      </c>
      <c r="AA35" s="1" t="str">
        <f t="shared" si="70"/>
        <v>India</v>
      </c>
      <c r="AC35" s="2" t="str">
        <f t="shared" si="71"/>
        <v>Himachal Pradesh</v>
      </c>
      <c r="AD35" s="2" t="str">
        <f t="shared" si="72"/>
        <v>Himachal Pradesh</v>
      </c>
      <c r="AE35" s="1" t="str">
        <f t="shared" si="73"/>
        <v xml:space="preserve"> </v>
      </c>
      <c r="AF35" s="3">
        <f t="shared" si="74"/>
        <v>0</v>
      </c>
      <c r="AG35" s="5">
        <f t="shared" si="75"/>
        <v>462</v>
      </c>
      <c r="AH35" s="2" t="str">
        <f t="shared" si="76"/>
        <v>Sold for Cash against Invoice No. 1834 dated 02-08-2025 with a total invoice amount of Rs.462.00.</v>
      </c>
      <c r="AI35" s="2">
        <v>2</v>
      </c>
      <c r="AJ35" s="2">
        <f t="shared" si="77"/>
        <v>1834</v>
      </c>
      <c r="AK35" s="2" t="str">
        <f t="shared" si="78"/>
        <v>Unregistered/Consumer</v>
      </c>
      <c r="AL35" s="2" t="str">
        <f t="shared" si="79"/>
        <v/>
      </c>
    </row>
    <row r="36" spans="1:40" x14ac:dyDescent="0.25">
      <c r="A36" s="8" t="s">
        <v>31</v>
      </c>
      <c r="B36" s="1" t="str">
        <f t="shared" si="55"/>
        <v>Accounting Invoice</v>
      </c>
      <c r="C36" s="11">
        <f t="shared" si="7"/>
        <v>1835</v>
      </c>
      <c r="D36" s="9">
        <f t="shared" si="80"/>
        <v>45871</v>
      </c>
      <c r="E36" s="2">
        <f t="shared" si="57"/>
        <v>1835</v>
      </c>
      <c r="F36" s="9">
        <f t="shared" si="58"/>
        <v>45871</v>
      </c>
      <c r="G36" s="2" t="s">
        <v>37</v>
      </c>
      <c r="H36" s="1" t="str">
        <f t="shared" si="59"/>
        <v>SALE 18% GST</v>
      </c>
      <c r="I36" s="4">
        <v>2577.88</v>
      </c>
      <c r="J36" s="1" t="str">
        <f t="shared" si="60"/>
        <v>Dr</v>
      </c>
      <c r="K36" s="2">
        <v>18</v>
      </c>
      <c r="L36" s="2" t="str">
        <f t="shared" si="3"/>
        <v/>
      </c>
      <c r="N36" s="1" t="str">
        <f t="shared" si="61"/>
        <v>Cgst</v>
      </c>
      <c r="O36" s="3">
        <f t="shared" si="62"/>
        <v>232.01</v>
      </c>
      <c r="P36" s="1" t="str">
        <f t="shared" si="63"/>
        <v>Sgst</v>
      </c>
      <c r="Q36" s="3">
        <f t="shared" si="64"/>
        <v>232.01</v>
      </c>
      <c r="R36" s="1" t="str">
        <f t="shared" si="65"/>
        <v/>
      </c>
      <c r="S36" s="1" t="str">
        <f t="shared" si="66"/>
        <v/>
      </c>
      <c r="T36" s="5">
        <f t="shared" si="67"/>
        <v>3042</v>
      </c>
      <c r="U36" s="1"/>
      <c r="W36" s="1"/>
      <c r="X36" s="3"/>
      <c r="Y36" s="1" t="str">
        <f t="shared" si="68"/>
        <v>Cr</v>
      </c>
      <c r="Z36" s="2" t="str">
        <f t="shared" si="69"/>
        <v>Himachal Pradesh</v>
      </c>
      <c r="AA36" s="1" t="str">
        <f t="shared" si="70"/>
        <v>India</v>
      </c>
      <c r="AC36" s="2" t="str">
        <f t="shared" si="71"/>
        <v>Himachal Pradesh</v>
      </c>
      <c r="AD36" s="2" t="str">
        <f t="shared" si="72"/>
        <v>Himachal Pradesh</v>
      </c>
      <c r="AE36" s="1" t="str">
        <f t="shared" si="73"/>
        <v>Round Off</v>
      </c>
      <c r="AF36" s="3">
        <f t="shared" si="74"/>
        <v>0.1</v>
      </c>
      <c r="AG36" s="5">
        <f t="shared" si="75"/>
        <v>3041.9</v>
      </c>
      <c r="AH36" s="2" t="str">
        <f t="shared" si="76"/>
        <v>Sold for Cash against Invoice No. 1835 dated 02-08-2025 with a total invoice amount of Rs.3,042.00.</v>
      </c>
      <c r="AI36" s="2">
        <v>2</v>
      </c>
      <c r="AJ36" s="2">
        <f t="shared" si="77"/>
        <v>1835</v>
      </c>
      <c r="AK36" s="2" t="str">
        <f t="shared" si="78"/>
        <v>Unregistered/Consumer</v>
      </c>
      <c r="AL36" s="2" t="str">
        <f t="shared" si="79"/>
        <v/>
      </c>
    </row>
    <row r="37" spans="1:40" x14ac:dyDescent="0.25">
      <c r="A37" s="8" t="s">
        <v>31</v>
      </c>
      <c r="B37" s="1" t="str">
        <f t="shared" si="55"/>
        <v>Accounting Invoice</v>
      </c>
      <c r="C37" s="11">
        <f t="shared" si="7"/>
        <v>1836</v>
      </c>
      <c r="D37" s="9">
        <f t="shared" si="80"/>
        <v>45871</v>
      </c>
      <c r="E37" s="2">
        <f t="shared" si="57"/>
        <v>1836</v>
      </c>
      <c r="F37" s="9">
        <f t="shared" si="58"/>
        <v>45871</v>
      </c>
      <c r="G37" s="2" t="s">
        <v>37</v>
      </c>
      <c r="H37" s="1" t="str">
        <f t="shared" si="59"/>
        <v>SALE 18% GST</v>
      </c>
      <c r="I37" s="4">
        <v>23619.78</v>
      </c>
      <c r="J37" s="1" t="str">
        <f t="shared" si="60"/>
        <v>Dr</v>
      </c>
      <c r="K37" s="2">
        <v>18</v>
      </c>
      <c r="L37" s="2" t="str">
        <f t="shared" si="3"/>
        <v/>
      </c>
      <c r="N37" s="1" t="str">
        <f t="shared" si="61"/>
        <v>Cgst</v>
      </c>
      <c r="O37" s="3">
        <f t="shared" si="62"/>
        <v>2125.7800000000002</v>
      </c>
      <c r="P37" s="1" t="str">
        <f t="shared" si="63"/>
        <v>Sgst</v>
      </c>
      <c r="Q37" s="3">
        <f t="shared" si="64"/>
        <v>2125.7800000000002</v>
      </c>
      <c r="R37" s="1" t="str">
        <f t="shared" si="65"/>
        <v/>
      </c>
      <c r="S37" s="1" t="str">
        <f t="shared" si="66"/>
        <v/>
      </c>
      <c r="T37" s="5">
        <f t="shared" si="67"/>
        <v>27871</v>
      </c>
      <c r="U37" s="1"/>
      <c r="W37" s="1"/>
      <c r="X37" s="3"/>
      <c r="Y37" s="1" t="str">
        <f t="shared" si="68"/>
        <v>Cr</v>
      </c>
      <c r="Z37" s="2" t="str">
        <f t="shared" si="69"/>
        <v>Himachal Pradesh</v>
      </c>
      <c r="AA37" s="1" t="str">
        <f t="shared" si="70"/>
        <v>India</v>
      </c>
      <c r="AC37" s="2" t="str">
        <f t="shared" si="71"/>
        <v>Himachal Pradesh</v>
      </c>
      <c r="AD37" s="2" t="str">
        <f t="shared" si="72"/>
        <v>Himachal Pradesh</v>
      </c>
      <c r="AE37" s="1" t="str">
        <f t="shared" si="73"/>
        <v>Round Off</v>
      </c>
      <c r="AF37" s="3">
        <f t="shared" si="74"/>
        <v>-0.34</v>
      </c>
      <c r="AG37" s="5">
        <f t="shared" si="75"/>
        <v>27871.34</v>
      </c>
      <c r="AH37" s="2" t="str">
        <f t="shared" si="76"/>
        <v>Sold for Cash against Invoice No. 1836 dated 02-08-2025 with a total invoice amount of Rs.27,871.00.</v>
      </c>
      <c r="AI37" s="2">
        <v>2</v>
      </c>
      <c r="AJ37" s="2">
        <f t="shared" si="77"/>
        <v>1836</v>
      </c>
      <c r="AK37" s="2" t="str">
        <f t="shared" si="78"/>
        <v>Unregistered/Consumer</v>
      </c>
      <c r="AL37" s="2" t="str">
        <f t="shared" si="79"/>
        <v/>
      </c>
    </row>
    <row r="38" spans="1:40" x14ac:dyDescent="0.25">
      <c r="A38" s="8" t="s">
        <v>31</v>
      </c>
      <c r="B38" s="1" t="str">
        <f t="shared" si="55"/>
        <v>Accounting Invoice</v>
      </c>
      <c r="C38" s="11">
        <f>C37+2</f>
        <v>1838</v>
      </c>
      <c r="D38" s="9">
        <f t="shared" si="80"/>
        <v>45873</v>
      </c>
      <c r="E38" s="2">
        <f t="shared" si="57"/>
        <v>1838</v>
      </c>
      <c r="F38" s="9">
        <f t="shared" si="58"/>
        <v>45873</v>
      </c>
      <c r="G38" s="2" t="s">
        <v>37</v>
      </c>
      <c r="H38" s="1" t="str">
        <f t="shared" si="59"/>
        <v>SALE 18% GST</v>
      </c>
      <c r="I38" s="4">
        <v>4322</v>
      </c>
      <c r="J38" s="1" t="str">
        <f t="shared" si="60"/>
        <v>Dr</v>
      </c>
      <c r="K38" s="2">
        <v>18</v>
      </c>
      <c r="L38" s="2" t="str">
        <f t="shared" si="3"/>
        <v/>
      </c>
      <c r="N38" s="1" t="str">
        <f t="shared" si="61"/>
        <v>Cgst</v>
      </c>
      <c r="O38" s="3">
        <f t="shared" si="62"/>
        <v>388.98</v>
      </c>
      <c r="P38" s="1" t="str">
        <f t="shared" si="63"/>
        <v>Sgst</v>
      </c>
      <c r="Q38" s="3">
        <f t="shared" si="64"/>
        <v>388.98</v>
      </c>
      <c r="R38" s="1" t="str">
        <f t="shared" si="65"/>
        <v/>
      </c>
      <c r="S38" s="1" t="str">
        <f t="shared" si="66"/>
        <v/>
      </c>
      <c r="T38" s="5">
        <f t="shared" si="67"/>
        <v>5100</v>
      </c>
      <c r="U38" s="1"/>
      <c r="W38" s="1"/>
      <c r="X38" s="3"/>
      <c r="Y38" s="1" t="str">
        <f t="shared" si="68"/>
        <v>Cr</v>
      </c>
      <c r="Z38" s="2" t="str">
        <f t="shared" si="69"/>
        <v>Himachal Pradesh</v>
      </c>
      <c r="AA38" s="1" t="str">
        <f t="shared" si="70"/>
        <v>India</v>
      </c>
      <c r="AC38" s="2" t="str">
        <f t="shared" si="71"/>
        <v>Himachal Pradesh</v>
      </c>
      <c r="AD38" s="2" t="str">
        <f t="shared" si="72"/>
        <v>Himachal Pradesh</v>
      </c>
      <c r="AE38" s="1" t="str">
        <f t="shared" si="73"/>
        <v>Round Off</v>
      </c>
      <c r="AF38" s="3">
        <f t="shared" si="74"/>
        <v>0.04</v>
      </c>
      <c r="AG38" s="5">
        <f t="shared" si="75"/>
        <v>5099.96</v>
      </c>
      <c r="AH38" s="2" t="str">
        <f t="shared" si="76"/>
        <v>Sold for Cash against Invoice No. 1838 dated 04-08-2025 with a total invoice amount of Rs.21,500.00.</v>
      </c>
      <c r="AI38" s="2">
        <v>4</v>
      </c>
      <c r="AJ38" s="2">
        <f t="shared" si="77"/>
        <v>1838</v>
      </c>
      <c r="AK38" s="2" t="str">
        <f t="shared" si="78"/>
        <v>Unregistered/Consumer</v>
      </c>
      <c r="AL38" s="2" t="str">
        <f t="shared" si="79"/>
        <v/>
      </c>
      <c r="AN38" s="10"/>
    </row>
    <row r="39" spans="1:40" x14ac:dyDescent="0.25">
      <c r="A39" s="8" t="s">
        <v>31</v>
      </c>
      <c r="B39" s="1" t="str">
        <f t="shared" si="55"/>
        <v>Accounting Invoice</v>
      </c>
      <c r="C39" s="11">
        <f>C38+0</f>
        <v>1838</v>
      </c>
      <c r="D39" s="9">
        <f t="shared" si="80"/>
        <v>45873</v>
      </c>
      <c r="E39" s="2">
        <f t="shared" si="57"/>
        <v>1838</v>
      </c>
      <c r="F39" s="9">
        <f t="shared" si="58"/>
        <v>45873</v>
      </c>
      <c r="G39" s="2" t="s">
        <v>37</v>
      </c>
      <c r="H39" s="1" t="str">
        <f t="shared" si="59"/>
        <v>SALE 28% GST</v>
      </c>
      <c r="I39" s="4">
        <v>12812.5</v>
      </c>
      <c r="J39" s="1" t="str">
        <f t="shared" si="60"/>
        <v>Dr</v>
      </c>
      <c r="K39" s="2">
        <v>28</v>
      </c>
      <c r="L39" s="2" t="str">
        <f t="shared" si="3"/>
        <v/>
      </c>
      <c r="N39" s="1" t="str">
        <f t="shared" si="61"/>
        <v>Cgst</v>
      </c>
      <c r="O39" s="3">
        <f t="shared" si="62"/>
        <v>1793.75</v>
      </c>
      <c r="P39" s="1" t="str">
        <f t="shared" si="63"/>
        <v>Sgst</v>
      </c>
      <c r="Q39" s="3">
        <f t="shared" si="64"/>
        <v>1793.75</v>
      </c>
      <c r="R39" s="1" t="str">
        <f t="shared" si="65"/>
        <v/>
      </c>
      <c r="S39" s="1" t="str">
        <f t="shared" si="66"/>
        <v/>
      </c>
      <c r="T39" s="5">
        <f t="shared" si="67"/>
        <v>16400</v>
      </c>
      <c r="U39" s="1"/>
      <c r="W39" s="1"/>
      <c r="X39" s="3"/>
      <c r="Y39" s="1" t="str">
        <f t="shared" si="68"/>
        <v>Cr</v>
      </c>
      <c r="Z39" s="2" t="str">
        <f t="shared" si="69"/>
        <v>Himachal Pradesh</v>
      </c>
      <c r="AA39" s="1" t="str">
        <f t="shared" si="70"/>
        <v>India</v>
      </c>
      <c r="AC39" s="2" t="str">
        <f t="shared" si="71"/>
        <v>Himachal Pradesh</v>
      </c>
      <c r="AD39" s="2" t="str">
        <f t="shared" si="72"/>
        <v>Himachal Pradesh</v>
      </c>
      <c r="AE39" s="1" t="str">
        <f t="shared" si="73"/>
        <v xml:space="preserve"> </v>
      </c>
      <c r="AF39" s="3">
        <f t="shared" si="74"/>
        <v>0</v>
      </c>
      <c r="AG39" s="5">
        <f t="shared" si="75"/>
        <v>16400</v>
      </c>
      <c r="AH39" s="2" t="str">
        <f t="shared" si="76"/>
        <v>Sold for Cash against Invoice No. 1838 dated 04-08-2025 with a total invoice amount of Rs.21,500.00.</v>
      </c>
      <c r="AI39" s="2">
        <v>4</v>
      </c>
      <c r="AJ39" s="2">
        <f t="shared" si="77"/>
        <v>1838</v>
      </c>
      <c r="AK39" s="2" t="str">
        <f t="shared" si="78"/>
        <v>Unregistered/Consumer</v>
      </c>
      <c r="AL39" s="2" t="str">
        <f t="shared" si="79"/>
        <v/>
      </c>
      <c r="AN39" s="10"/>
    </row>
    <row r="40" spans="1:40" x14ac:dyDescent="0.25">
      <c r="A40" s="8" t="s">
        <v>31</v>
      </c>
      <c r="B40" s="1" t="str">
        <f t="shared" si="55"/>
        <v>Accounting Invoice</v>
      </c>
      <c r="C40" s="11">
        <f t="shared" si="7"/>
        <v>1839</v>
      </c>
      <c r="D40" s="9">
        <f t="shared" si="80"/>
        <v>45873</v>
      </c>
      <c r="E40" s="2">
        <f t="shared" si="57"/>
        <v>1839</v>
      </c>
      <c r="F40" s="9">
        <f t="shared" si="58"/>
        <v>45873</v>
      </c>
      <c r="G40" s="2" t="s">
        <v>37</v>
      </c>
      <c r="H40" s="1" t="str">
        <f t="shared" si="59"/>
        <v>SALE 18% GST</v>
      </c>
      <c r="I40" s="4">
        <v>838.97</v>
      </c>
      <c r="J40" s="1" t="str">
        <f t="shared" si="60"/>
        <v>Dr</v>
      </c>
      <c r="K40" s="2">
        <v>18</v>
      </c>
      <c r="L40" s="2" t="str">
        <f t="shared" si="3"/>
        <v/>
      </c>
      <c r="N40" s="1" t="str">
        <f t="shared" si="61"/>
        <v>Cgst</v>
      </c>
      <c r="O40" s="3">
        <f t="shared" si="62"/>
        <v>75.510000000000005</v>
      </c>
      <c r="P40" s="1" t="str">
        <f t="shared" si="63"/>
        <v>Sgst</v>
      </c>
      <c r="Q40" s="3">
        <f t="shared" si="64"/>
        <v>75.510000000000005</v>
      </c>
      <c r="R40" s="1" t="str">
        <f t="shared" si="65"/>
        <v/>
      </c>
      <c r="S40" s="1" t="str">
        <f t="shared" si="66"/>
        <v/>
      </c>
      <c r="T40" s="5">
        <f t="shared" si="67"/>
        <v>990</v>
      </c>
      <c r="U40" s="1"/>
      <c r="W40" s="1"/>
      <c r="X40" s="3"/>
      <c r="Y40" s="1" t="str">
        <f t="shared" si="68"/>
        <v>Cr</v>
      </c>
      <c r="Z40" s="2" t="str">
        <f t="shared" si="69"/>
        <v>Himachal Pradesh</v>
      </c>
      <c r="AA40" s="1" t="str">
        <f t="shared" si="70"/>
        <v>India</v>
      </c>
      <c r="AC40" s="2" t="str">
        <f t="shared" si="71"/>
        <v>Himachal Pradesh</v>
      </c>
      <c r="AD40" s="2" t="str">
        <f t="shared" si="72"/>
        <v>Himachal Pradesh</v>
      </c>
      <c r="AE40" s="1" t="str">
        <f t="shared" si="73"/>
        <v>Round Off</v>
      </c>
      <c r="AF40" s="3">
        <f t="shared" si="74"/>
        <v>0.01</v>
      </c>
      <c r="AG40" s="5">
        <f t="shared" si="75"/>
        <v>989.99</v>
      </c>
      <c r="AH40" s="2" t="str">
        <f t="shared" si="76"/>
        <v>Sold for Cash against Invoice No. 1839 dated 04-08-2025 with a total invoice amount of Rs.990.00.</v>
      </c>
      <c r="AI40" s="2">
        <v>4</v>
      </c>
      <c r="AJ40" s="2">
        <f t="shared" si="77"/>
        <v>1839</v>
      </c>
      <c r="AK40" s="2" t="str">
        <f t="shared" si="78"/>
        <v>Unregistered/Consumer</v>
      </c>
      <c r="AL40" s="2" t="str">
        <f t="shared" si="79"/>
        <v/>
      </c>
    </row>
    <row r="41" spans="1:40" x14ac:dyDescent="0.25">
      <c r="A41" s="8" t="s">
        <v>31</v>
      </c>
      <c r="B41" s="1" t="str">
        <f t="shared" si="55"/>
        <v>Accounting Invoice</v>
      </c>
      <c r="C41" s="11">
        <f t="shared" si="7"/>
        <v>1840</v>
      </c>
      <c r="D41" s="9">
        <f t="shared" si="80"/>
        <v>45873</v>
      </c>
      <c r="E41" s="2">
        <f t="shared" si="57"/>
        <v>1840</v>
      </c>
      <c r="F41" s="9">
        <f t="shared" si="58"/>
        <v>45873</v>
      </c>
      <c r="G41" s="2" t="s">
        <v>49</v>
      </c>
      <c r="H41" s="1" t="str">
        <f t="shared" si="59"/>
        <v>SALE 18% GST</v>
      </c>
      <c r="I41" s="4">
        <v>1474.58</v>
      </c>
      <c r="J41" s="1" t="str">
        <f t="shared" si="60"/>
        <v>Dr</v>
      </c>
      <c r="K41" s="2">
        <v>18</v>
      </c>
      <c r="L41" s="2" t="str">
        <f t="shared" si="3"/>
        <v/>
      </c>
      <c r="N41" s="1" t="str">
        <f t="shared" si="61"/>
        <v>Cgst</v>
      </c>
      <c r="O41" s="3">
        <f t="shared" si="62"/>
        <v>132.71</v>
      </c>
      <c r="P41" s="1" t="str">
        <f t="shared" si="63"/>
        <v>Sgst</v>
      </c>
      <c r="Q41" s="3">
        <f t="shared" si="64"/>
        <v>132.71</v>
      </c>
      <c r="R41" s="1" t="str">
        <f t="shared" si="65"/>
        <v/>
      </c>
      <c r="S41" s="1" t="str">
        <f t="shared" si="66"/>
        <v/>
      </c>
      <c r="T41" s="5">
        <f t="shared" si="67"/>
        <v>1740</v>
      </c>
      <c r="U41" s="1"/>
      <c r="W41" s="1"/>
      <c r="X41" s="3"/>
      <c r="Y41" s="1" t="str">
        <f t="shared" si="68"/>
        <v>Cr</v>
      </c>
      <c r="Z41" s="2" t="str">
        <f t="shared" si="69"/>
        <v>Himachal Pradesh</v>
      </c>
      <c r="AA41" s="1" t="str">
        <f t="shared" si="70"/>
        <v>India</v>
      </c>
      <c r="AB41" s="2" t="s">
        <v>57</v>
      </c>
      <c r="AC41" s="2" t="str">
        <f t="shared" si="71"/>
        <v>Himachal Pradesh</v>
      </c>
      <c r="AD41" s="2" t="str">
        <f t="shared" si="72"/>
        <v>Himachal Pradesh</v>
      </c>
      <c r="AE41" s="1" t="str">
        <f t="shared" si="73"/>
        <v xml:space="preserve"> </v>
      </c>
      <c r="AF41" s="3">
        <f t="shared" si="74"/>
        <v>0</v>
      </c>
      <c r="AG41" s="5">
        <f t="shared" si="75"/>
        <v>1740</v>
      </c>
      <c r="AH41" s="2" t="str">
        <f t="shared" si="76"/>
        <v>Sold to HIMANSH ENTERPRISES against Invoice No. 1840 dated 04-08-2025 with a total invoice amount of Rs.1,740.00.</v>
      </c>
      <c r="AI41" s="2">
        <v>4</v>
      </c>
      <c r="AJ41" s="2">
        <f t="shared" si="77"/>
        <v>1840</v>
      </c>
      <c r="AK41" s="2" t="str">
        <f t="shared" si="78"/>
        <v>Regular</v>
      </c>
      <c r="AL41" s="2" t="str">
        <f t="shared" si="79"/>
        <v/>
      </c>
    </row>
    <row r="42" spans="1:40" x14ac:dyDescent="0.25">
      <c r="A42" s="8" t="s">
        <v>31</v>
      </c>
      <c r="B42" s="1" t="str">
        <f t="shared" si="55"/>
        <v>Accounting Invoice</v>
      </c>
      <c r="C42" s="11">
        <f t="shared" si="7"/>
        <v>1841</v>
      </c>
      <c r="D42" s="9">
        <f t="shared" si="80"/>
        <v>45874</v>
      </c>
      <c r="E42" s="2">
        <f t="shared" si="57"/>
        <v>1841</v>
      </c>
      <c r="F42" s="9">
        <f t="shared" si="58"/>
        <v>45874</v>
      </c>
      <c r="G42" s="2" t="s">
        <v>37</v>
      </c>
      <c r="H42" s="1" t="str">
        <f t="shared" si="59"/>
        <v>SALE 18% GST</v>
      </c>
      <c r="I42" s="4">
        <v>3639.84</v>
      </c>
      <c r="J42" s="1" t="str">
        <f t="shared" si="60"/>
        <v>Dr</v>
      </c>
      <c r="K42" s="2">
        <v>18</v>
      </c>
      <c r="L42" s="2" t="str">
        <f t="shared" si="3"/>
        <v/>
      </c>
      <c r="N42" s="1" t="str">
        <f t="shared" si="61"/>
        <v>Cgst</v>
      </c>
      <c r="O42" s="3">
        <f t="shared" si="62"/>
        <v>327.58999999999997</v>
      </c>
      <c r="P42" s="1" t="str">
        <f t="shared" si="63"/>
        <v>Sgst</v>
      </c>
      <c r="Q42" s="3">
        <f t="shared" si="64"/>
        <v>327.58999999999997</v>
      </c>
      <c r="R42" s="1" t="str">
        <f t="shared" si="65"/>
        <v/>
      </c>
      <c r="S42" s="1" t="str">
        <f t="shared" si="66"/>
        <v/>
      </c>
      <c r="T42" s="5">
        <f t="shared" si="67"/>
        <v>4295</v>
      </c>
      <c r="U42" s="1"/>
      <c r="W42" s="1"/>
      <c r="X42" s="3"/>
      <c r="Y42" s="1" t="str">
        <f t="shared" si="68"/>
        <v>Cr</v>
      </c>
      <c r="Z42" s="2" t="str">
        <f t="shared" si="69"/>
        <v>Himachal Pradesh</v>
      </c>
      <c r="AA42" s="1" t="str">
        <f t="shared" si="70"/>
        <v>India</v>
      </c>
      <c r="AC42" s="2" t="str">
        <f t="shared" si="71"/>
        <v>Himachal Pradesh</v>
      </c>
      <c r="AD42" s="2" t="str">
        <f t="shared" si="72"/>
        <v>Himachal Pradesh</v>
      </c>
      <c r="AE42" s="1" t="str">
        <f t="shared" si="73"/>
        <v>Round Off</v>
      </c>
      <c r="AF42" s="3">
        <f t="shared" si="74"/>
        <v>-0.02</v>
      </c>
      <c r="AG42" s="5">
        <f t="shared" si="75"/>
        <v>4295.0200000000004</v>
      </c>
      <c r="AH42" s="2" t="str">
        <f t="shared" si="76"/>
        <v>Sold for Cash against Invoice No. 1841 dated 05-08-2025 with a total invoice amount of Rs.4,295.00.</v>
      </c>
      <c r="AI42" s="2">
        <v>5</v>
      </c>
      <c r="AJ42" s="2">
        <f t="shared" si="77"/>
        <v>1841</v>
      </c>
      <c r="AK42" s="2" t="str">
        <f t="shared" si="78"/>
        <v>Unregistered/Consumer</v>
      </c>
      <c r="AL42" s="2" t="str">
        <f t="shared" si="79"/>
        <v/>
      </c>
    </row>
    <row r="43" spans="1:40" x14ac:dyDescent="0.25">
      <c r="A43" s="8" t="s">
        <v>31</v>
      </c>
      <c r="B43" s="1" t="str">
        <f t="shared" si="55"/>
        <v>Accounting Invoice</v>
      </c>
      <c r="C43" s="11">
        <f t="shared" si="7"/>
        <v>1842</v>
      </c>
      <c r="D43" s="9">
        <f t="shared" si="80"/>
        <v>45874</v>
      </c>
      <c r="E43" s="2">
        <f t="shared" si="57"/>
        <v>1842</v>
      </c>
      <c r="F43" s="9">
        <f t="shared" si="58"/>
        <v>45874</v>
      </c>
      <c r="G43" s="2" t="s">
        <v>46</v>
      </c>
      <c r="H43" s="1" t="str">
        <f t="shared" si="59"/>
        <v>SALE 18% GST</v>
      </c>
      <c r="I43" s="4">
        <v>896.61</v>
      </c>
      <c r="J43" s="1" t="str">
        <f t="shared" si="60"/>
        <v>Dr</v>
      </c>
      <c r="K43" s="2">
        <v>18</v>
      </c>
      <c r="L43" s="2" t="str">
        <f t="shared" si="3"/>
        <v/>
      </c>
      <c r="N43" s="1" t="str">
        <f t="shared" si="61"/>
        <v>Cgst</v>
      </c>
      <c r="O43" s="3">
        <f t="shared" si="62"/>
        <v>80.69</v>
      </c>
      <c r="P43" s="1" t="str">
        <f t="shared" si="63"/>
        <v>Sgst</v>
      </c>
      <c r="Q43" s="3">
        <f t="shared" si="64"/>
        <v>80.69</v>
      </c>
      <c r="R43" s="1" t="str">
        <f t="shared" si="65"/>
        <v/>
      </c>
      <c r="S43" s="1" t="str">
        <f t="shared" si="66"/>
        <v/>
      </c>
      <c r="T43" s="5">
        <f t="shared" si="67"/>
        <v>1058</v>
      </c>
      <c r="U43" s="1"/>
      <c r="W43" s="1"/>
      <c r="X43" s="3"/>
      <c r="Y43" s="1" t="str">
        <f t="shared" si="68"/>
        <v>Cr</v>
      </c>
      <c r="Z43" s="2" t="str">
        <f t="shared" si="69"/>
        <v>Himachal Pradesh</v>
      </c>
      <c r="AA43" s="1" t="str">
        <f t="shared" si="70"/>
        <v>India</v>
      </c>
      <c r="AB43" s="2" t="s">
        <v>58</v>
      </c>
      <c r="AC43" s="2" t="str">
        <f t="shared" si="71"/>
        <v>Himachal Pradesh</v>
      </c>
      <c r="AD43" s="2" t="str">
        <f t="shared" si="72"/>
        <v>Himachal Pradesh</v>
      </c>
      <c r="AE43" s="1" t="str">
        <f t="shared" si="73"/>
        <v>Round Off</v>
      </c>
      <c r="AF43" s="3">
        <f t="shared" si="74"/>
        <v>0.01</v>
      </c>
      <c r="AG43" s="5">
        <f t="shared" si="75"/>
        <v>1057.99</v>
      </c>
      <c r="AH43" s="2" t="str">
        <f t="shared" si="76"/>
        <v>Sold to JAI CHAMUNDA ELECTRONICS against Invoice No. 1842 dated 05-08-2025 with a total invoice amount of Rs.1,058.00.</v>
      </c>
      <c r="AI43" s="2">
        <v>5</v>
      </c>
      <c r="AJ43" s="2">
        <f t="shared" si="77"/>
        <v>1842</v>
      </c>
      <c r="AK43" s="2" t="s">
        <v>55</v>
      </c>
      <c r="AL43" s="2" t="str">
        <f t="shared" si="79"/>
        <v/>
      </c>
      <c r="AN43" s="10"/>
    </row>
    <row r="44" spans="1:40" x14ac:dyDescent="0.25">
      <c r="A44" s="8" t="s">
        <v>31</v>
      </c>
      <c r="B44" s="1" t="str">
        <f t="shared" si="55"/>
        <v>Accounting Invoice</v>
      </c>
      <c r="C44" s="11">
        <f t="shared" si="7"/>
        <v>1843</v>
      </c>
      <c r="D44" s="9">
        <f t="shared" si="80"/>
        <v>45875</v>
      </c>
      <c r="E44" s="2">
        <f t="shared" si="57"/>
        <v>1843</v>
      </c>
      <c r="F44" s="9">
        <f t="shared" si="58"/>
        <v>45875</v>
      </c>
      <c r="G44" s="2" t="s">
        <v>37</v>
      </c>
      <c r="H44" s="1" t="str">
        <f t="shared" si="59"/>
        <v>SALE 18% GST</v>
      </c>
      <c r="I44" s="4">
        <v>22504</v>
      </c>
      <c r="J44" s="1" t="str">
        <f t="shared" si="60"/>
        <v>Dr</v>
      </c>
      <c r="K44" s="2">
        <v>18</v>
      </c>
      <c r="L44" s="2" t="str">
        <f t="shared" si="3"/>
        <v/>
      </c>
      <c r="N44" s="1" t="str">
        <f t="shared" si="61"/>
        <v>Cgst</v>
      </c>
      <c r="O44" s="3">
        <f t="shared" si="62"/>
        <v>2025.36</v>
      </c>
      <c r="P44" s="1" t="str">
        <f t="shared" si="63"/>
        <v>Sgst</v>
      </c>
      <c r="Q44" s="3">
        <f t="shared" si="64"/>
        <v>2025.36</v>
      </c>
      <c r="R44" s="1" t="str">
        <f t="shared" si="65"/>
        <v/>
      </c>
      <c r="S44" s="1" t="str">
        <f t="shared" si="66"/>
        <v/>
      </c>
      <c r="T44" s="5">
        <f t="shared" si="67"/>
        <v>26555</v>
      </c>
      <c r="U44" s="1"/>
      <c r="W44" s="1"/>
      <c r="X44" s="3"/>
      <c r="Y44" s="1" t="str">
        <f t="shared" si="68"/>
        <v>Cr</v>
      </c>
      <c r="Z44" s="2" t="str">
        <f t="shared" si="69"/>
        <v>Himachal Pradesh</v>
      </c>
      <c r="AA44" s="1" t="str">
        <f t="shared" si="70"/>
        <v>India</v>
      </c>
      <c r="AC44" s="2" t="str">
        <f t="shared" si="71"/>
        <v>Himachal Pradesh</v>
      </c>
      <c r="AD44" s="2" t="str">
        <f t="shared" si="72"/>
        <v>Himachal Pradesh</v>
      </c>
      <c r="AE44" s="1" t="str">
        <f t="shared" si="73"/>
        <v>Round Off</v>
      </c>
      <c r="AF44" s="3">
        <f t="shared" si="74"/>
        <v>0.28000000000000003</v>
      </c>
      <c r="AG44" s="5">
        <f t="shared" si="75"/>
        <v>26554.720000000001</v>
      </c>
      <c r="AH44" s="2" t="str">
        <f t="shared" si="76"/>
        <v>Sold for Cash against Invoice No. 1843 dated 06-08-2025 with a total invoice amount of Rs.26,555.00.</v>
      </c>
      <c r="AI44" s="2">
        <v>6</v>
      </c>
      <c r="AJ44" s="2">
        <f t="shared" si="77"/>
        <v>1843</v>
      </c>
      <c r="AK44" s="2" t="str">
        <f t="shared" si="78"/>
        <v>Unregistered/Consumer</v>
      </c>
      <c r="AL44" s="2" t="str">
        <f t="shared" si="79"/>
        <v/>
      </c>
    </row>
    <row r="45" spans="1:40" x14ac:dyDescent="0.25">
      <c r="A45" s="8" t="s">
        <v>31</v>
      </c>
      <c r="B45" s="1" t="str">
        <f t="shared" si="55"/>
        <v>Accounting Invoice</v>
      </c>
      <c r="C45" s="11">
        <f t="shared" si="7"/>
        <v>1844</v>
      </c>
      <c r="D45" s="9">
        <f t="shared" si="80"/>
        <v>45875</v>
      </c>
      <c r="E45" s="2">
        <f t="shared" si="57"/>
        <v>1844</v>
      </c>
      <c r="F45" s="9">
        <f t="shared" si="58"/>
        <v>45875</v>
      </c>
      <c r="G45" s="2" t="s">
        <v>37</v>
      </c>
      <c r="H45" s="1" t="str">
        <f t="shared" si="59"/>
        <v>SALE 18% GST</v>
      </c>
      <c r="I45" s="4">
        <v>16242.58</v>
      </c>
      <c r="J45" s="1" t="str">
        <f t="shared" si="60"/>
        <v>Dr</v>
      </c>
      <c r="K45" s="2">
        <v>18</v>
      </c>
      <c r="L45" s="2" t="str">
        <f t="shared" si="3"/>
        <v/>
      </c>
      <c r="N45" s="1" t="str">
        <f t="shared" si="61"/>
        <v>Cgst</v>
      </c>
      <c r="O45" s="3">
        <f t="shared" si="62"/>
        <v>1461.83</v>
      </c>
      <c r="P45" s="1" t="str">
        <f t="shared" si="63"/>
        <v>Sgst</v>
      </c>
      <c r="Q45" s="3">
        <f t="shared" si="64"/>
        <v>1461.83</v>
      </c>
      <c r="R45" s="1" t="str">
        <f t="shared" si="65"/>
        <v/>
      </c>
      <c r="S45" s="1" t="str">
        <f t="shared" si="66"/>
        <v/>
      </c>
      <c r="T45" s="5">
        <f t="shared" si="67"/>
        <v>19166</v>
      </c>
      <c r="U45" s="1"/>
      <c r="W45" s="1"/>
      <c r="X45" s="3"/>
      <c r="Y45" s="1" t="str">
        <f t="shared" si="68"/>
        <v>Cr</v>
      </c>
      <c r="Z45" s="2" t="str">
        <f t="shared" si="69"/>
        <v>Himachal Pradesh</v>
      </c>
      <c r="AA45" s="1" t="str">
        <f t="shared" si="70"/>
        <v>India</v>
      </c>
      <c r="AC45" s="2" t="str">
        <f t="shared" si="71"/>
        <v>Himachal Pradesh</v>
      </c>
      <c r="AD45" s="2" t="str">
        <f t="shared" si="72"/>
        <v>Himachal Pradesh</v>
      </c>
      <c r="AE45" s="1" t="str">
        <f t="shared" si="73"/>
        <v>Round Off</v>
      </c>
      <c r="AF45" s="3">
        <f t="shared" si="74"/>
        <v>-0.24</v>
      </c>
      <c r="AG45" s="5">
        <f t="shared" si="75"/>
        <v>19166.240000000002</v>
      </c>
      <c r="AH45" s="2" t="str">
        <f t="shared" si="76"/>
        <v>Sold for Cash against Invoice No. 1844 dated 06-08-2025 with a total invoice amount of Rs.19,166.00.</v>
      </c>
      <c r="AI45" s="2">
        <v>6</v>
      </c>
      <c r="AJ45" s="2">
        <f t="shared" si="77"/>
        <v>1844</v>
      </c>
      <c r="AK45" s="2" t="str">
        <f t="shared" si="78"/>
        <v>Unregistered/Consumer</v>
      </c>
      <c r="AL45" s="2" t="str">
        <f t="shared" si="79"/>
        <v/>
      </c>
    </row>
    <row r="46" spans="1:40" x14ac:dyDescent="0.25">
      <c r="A46" s="8" t="s">
        <v>31</v>
      </c>
      <c r="B46" s="1" t="str">
        <f t="shared" si="55"/>
        <v>Accounting Invoice</v>
      </c>
      <c r="C46" s="11">
        <f>C45+2</f>
        <v>1846</v>
      </c>
      <c r="D46" s="9">
        <f t="shared" si="80"/>
        <v>45876</v>
      </c>
      <c r="E46" s="2">
        <f t="shared" si="57"/>
        <v>1846</v>
      </c>
      <c r="F46" s="9">
        <f t="shared" si="58"/>
        <v>45876</v>
      </c>
      <c r="G46" s="2" t="s">
        <v>37</v>
      </c>
      <c r="H46" s="1" t="str">
        <f t="shared" si="59"/>
        <v>SALE 18% GST</v>
      </c>
      <c r="I46" s="4">
        <v>12802.91</v>
      </c>
      <c r="J46" s="1" t="str">
        <f t="shared" si="60"/>
        <v>Dr</v>
      </c>
      <c r="K46" s="2">
        <v>18</v>
      </c>
      <c r="L46" s="2" t="str">
        <f t="shared" si="3"/>
        <v/>
      </c>
      <c r="N46" s="1" t="str">
        <f t="shared" si="61"/>
        <v>Cgst</v>
      </c>
      <c r="O46" s="3">
        <f t="shared" si="62"/>
        <v>1152.26</v>
      </c>
      <c r="P46" s="1" t="str">
        <f t="shared" si="63"/>
        <v>Sgst</v>
      </c>
      <c r="Q46" s="3">
        <f t="shared" si="64"/>
        <v>1152.26</v>
      </c>
      <c r="R46" s="1" t="str">
        <f t="shared" si="65"/>
        <v/>
      </c>
      <c r="S46" s="1" t="str">
        <f t="shared" si="66"/>
        <v/>
      </c>
      <c r="T46" s="5">
        <f t="shared" si="67"/>
        <v>15107</v>
      </c>
      <c r="U46" s="1"/>
      <c r="W46" s="1"/>
      <c r="X46" s="3"/>
      <c r="Y46" s="1" t="str">
        <f t="shared" si="68"/>
        <v>Cr</v>
      </c>
      <c r="Z46" s="2" t="str">
        <f t="shared" si="69"/>
        <v>Himachal Pradesh</v>
      </c>
      <c r="AA46" s="1" t="str">
        <f t="shared" si="70"/>
        <v>India</v>
      </c>
      <c r="AC46" s="2" t="str">
        <f t="shared" si="71"/>
        <v>Himachal Pradesh</v>
      </c>
      <c r="AD46" s="2" t="str">
        <f t="shared" si="72"/>
        <v>Himachal Pradesh</v>
      </c>
      <c r="AE46" s="1" t="str">
        <f t="shared" si="73"/>
        <v>Round Off</v>
      </c>
      <c r="AF46" s="3">
        <f t="shared" si="74"/>
        <v>-0.43</v>
      </c>
      <c r="AG46" s="5">
        <f t="shared" si="75"/>
        <v>15107.43</v>
      </c>
      <c r="AH46" s="2" t="str">
        <f t="shared" si="76"/>
        <v>Sold for Cash against Invoice No. 1846 dated 07-08-2025 with a total invoice amount of Rs.15,107.00.</v>
      </c>
      <c r="AI46" s="2">
        <v>7</v>
      </c>
      <c r="AJ46" s="2">
        <f t="shared" si="77"/>
        <v>1846</v>
      </c>
      <c r="AK46" s="2" t="str">
        <f t="shared" si="78"/>
        <v>Unregistered/Consumer</v>
      </c>
      <c r="AL46" s="2" t="str">
        <f t="shared" si="79"/>
        <v/>
      </c>
    </row>
    <row r="47" spans="1:40" x14ac:dyDescent="0.25">
      <c r="A47" s="8" t="s">
        <v>31</v>
      </c>
      <c r="B47" s="1" t="str">
        <f t="shared" si="55"/>
        <v>Accounting Invoice</v>
      </c>
      <c r="C47" s="11">
        <f t="shared" si="7"/>
        <v>1847</v>
      </c>
      <c r="D47" s="9">
        <f t="shared" si="80"/>
        <v>45876</v>
      </c>
      <c r="E47" s="2">
        <f t="shared" si="57"/>
        <v>1847</v>
      </c>
      <c r="F47" s="9">
        <f t="shared" si="58"/>
        <v>45876</v>
      </c>
      <c r="G47" s="2" t="s">
        <v>37</v>
      </c>
      <c r="H47" s="1" t="str">
        <f t="shared" si="59"/>
        <v>SALE 18% GST</v>
      </c>
      <c r="I47" s="4">
        <v>711.89</v>
      </c>
      <c r="J47" s="1" t="str">
        <f t="shared" si="60"/>
        <v>Dr</v>
      </c>
      <c r="K47" s="2">
        <v>18</v>
      </c>
      <c r="L47" s="2" t="str">
        <f t="shared" si="3"/>
        <v/>
      </c>
      <c r="N47" s="1" t="str">
        <f t="shared" si="61"/>
        <v>Cgst</v>
      </c>
      <c r="O47" s="3">
        <f t="shared" si="62"/>
        <v>64.069999999999993</v>
      </c>
      <c r="P47" s="1" t="str">
        <f t="shared" si="63"/>
        <v>Sgst</v>
      </c>
      <c r="Q47" s="3">
        <f t="shared" si="64"/>
        <v>64.069999999999993</v>
      </c>
      <c r="R47" s="1" t="str">
        <f t="shared" si="65"/>
        <v/>
      </c>
      <c r="S47" s="1" t="str">
        <f t="shared" si="66"/>
        <v/>
      </c>
      <c r="T47" s="5">
        <f t="shared" si="67"/>
        <v>840</v>
      </c>
      <c r="U47" s="1"/>
      <c r="W47" s="1"/>
      <c r="X47" s="3"/>
      <c r="Y47" s="1" t="str">
        <f t="shared" si="68"/>
        <v>Cr</v>
      </c>
      <c r="Z47" s="2" t="str">
        <f t="shared" si="69"/>
        <v>Himachal Pradesh</v>
      </c>
      <c r="AA47" s="1" t="str">
        <f t="shared" si="70"/>
        <v>India</v>
      </c>
      <c r="AC47" s="2" t="str">
        <f t="shared" si="71"/>
        <v>Himachal Pradesh</v>
      </c>
      <c r="AD47" s="2" t="str">
        <f t="shared" si="72"/>
        <v>Himachal Pradesh</v>
      </c>
      <c r="AE47" s="1" t="str">
        <f t="shared" si="73"/>
        <v>Round Off</v>
      </c>
      <c r="AF47" s="3">
        <f t="shared" si="74"/>
        <v>-0.03</v>
      </c>
      <c r="AG47" s="5">
        <f t="shared" si="75"/>
        <v>840.03</v>
      </c>
      <c r="AH47" s="2" t="str">
        <f t="shared" si="76"/>
        <v>Sold for Cash against Invoice No. 1847 dated 07-08-2025 with a total invoice amount of Rs.840.00.</v>
      </c>
      <c r="AI47" s="2">
        <v>7</v>
      </c>
      <c r="AJ47" s="2">
        <f t="shared" si="77"/>
        <v>1847</v>
      </c>
      <c r="AK47" s="2" t="str">
        <f t="shared" si="78"/>
        <v>Unregistered/Consumer</v>
      </c>
      <c r="AL47" s="2" t="str">
        <f t="shared" si="79"/>
        <v/>
      </c>
    </row>
    <row r="48" spans="1:40" x14ac:dyDescent="0.25">
      <c r="A48" s="8" t="s">
        <v>31</v>
      </c>
      <c r="B48" s="1" t="str">
        <f t="shared" si="55"/>
        <v>Accounting Invoice</v>
      </c>
      <c r="C48" s="11">
        <f t="shared" si="7"/>
        <v>1848</v>
      </c>
      <c r="D48" s="9">
        <f t="shared" si="80"/>
        <v>45876</v>
      </c>
      <c r="E48" s="2">
        <f t="shared" si="57"/>
        <v>1848</v>
      </c>
      <c r="F48" s="9">
        <f t="shared" si="58"/>
        <v>45876</v>
      </c>
      <c r="G48" s="2" t="s">
        <v>37</v>
      </c>
      <c r="H48" s="1" t="str">
        <f t="shared" si="59"/>
        <v>SALE 18% GST</v>
      </c>
      <c r="I48" s="4">
        <v>7006.81</v>
      </c>
      <c r="J48" s="1" t="str">
        <f t="shared" si="60"/>
        <v>Dr</v>
      </c>
      <c r="K48" s="2">
        <v>18</v>
      </c>
      <c r="L48" s="2" t="str">
        <f t="shared" si="3"/>
        <v/>
      </c>
      <c r="N48" s="1" t="str">
        <f t="shared" si="61"/>
        <v>Cgst</v>
      </c>
      <c r="O48" s="3">
        <f t="shared" si="62"/>
        <v>630.61</v>
      </c>
      <c r="P48" s="1" t="str">
        <f t="shared" si="63"/>
        <v>Sgst</v>
      </c>
      <c r="Q48" s="3">
        <f t="shared" si="64"/>
        <v>630.61</v>
      </c>
      <c r="R48" s="1" t="str">
        <f t="shared" si="65"/>
        <v/>
      </c>
      <c r="S48" s="1" t="str">
        <f t="shared" si="66"/>
        <v/>
      </c>
      <c r="T48" s="5">
        <f t="shared" si="67"/>
        <v>8268</v>
      </c>
      <c r="U48" s="1"/>
      <c r="W48" s="1"/>
      <c r="X48" s="3"/>
      <c r="Y48" s="1" t="str">
        <f t="shared" si="68"/>
        <v>Cr</v>
      </c>
      <c r="Z48" s="2" t="str">
        <f t="shared" si="69"/>
        <v>Himachal Pradesh</v>
      </c>
      <c r="AA48" s="1" t="str">
        <f t="shared" si="70"/>
        <v>India</v>
      </c>
      <c r="AC48" s="2" t="str">
        <f t="shared" si="71"/>
        <v>Himachal Pradesh</v>
      </c>
      <c r="AD48" s="2" t="str">
        <f t="shared" si="72"/>
        <v>Himachal Pradesh</v>
      </c>
      <c r="AE48" s="1" t="str">
        <f t="shared" si="73"/>
        <v>Round Off</v>
      </c>
      <c r="AF48" s="3">
        <f t="shared" si="74"/>
        <v>-0.03</v>
      </c>
      <c r="AG48" s="5">
        <f t="shared" si="75"/>
        <v>8268.0300000000007</v>
      </c>
      <c r="AH48" s="2" t="str">
        <f t="shared" si="76"/>
        <v>Sold for Cash against Invoice No. 1848 dated 07-08-2025 with a total invoice amount of Rs.8,268.00.</v>
      </c>
      <c r="AI48" s="2">
        <v>7</v>
      </c>
      <c r="AJ48" s="2">
        <f t="shared" si="77"/>
        <v>1848</v>
      </c>
      <c r="AK48" s="2" t="str">
        <f t="shared" si="78"/>
        <v>Unregistered/Consumer</v>
      </c>
      <c r="AL48" s="2" t="str">
        <f t="shared" si="79"/>
        <v/>
      </c>
    </row>
    <row r="49" spans="1:40" x14ac:dyDescent="0.25">
      <c r="A49" s="8" t="s">
        <v>31</v>
      </c>
      <c r="B49" s="1" t="str">
        <f t="shared" si="55"/>
        <v>Accounting Invoice</v>
      </c>
      <c r="C49" s="11">
        <f t="shared" si="7"/>
        <v>1849</v>
      </c>
      <c r="D49" s="9">
        <f t="shared" si="80"/>
        <v>45876</v>
      </c>
      <c r="E49" s="2">
        <f t="shared" si="57"/>
        <v>1849</v>
      </c>
      <c r="F49" s="9">
        <f t="shared" si="58"/>
        <v>45876</v>
      </c>
      <c r="G49" s="2" t="s">
        <v>37</v>
      </c>
      <c r="H49" s="1" t="str">
        <f t="shared" si="59"/>
        <v>SALE 18% GST</v>
      </c>
      <c r="I49" s="4">
        <v>1920.3</v>
      </c>
      <c r="J49" s="1" t="str">
        <f t="shared" si="60"/>
        <v>Dr</v>
      </c>
      <c r="K49" s="2">
        <v>18</v>
      </c>
      <c r="L49" s="2" t="str">
        <f t="shared" si="3"/>
        <v/>
      </c>
      <c r="N49" s="1" t="str">
        <f t="shared" si="61"/>
        <v>Cgst</v>
      </c>
      <c r="O49" s="3">
        <f t="shared" si="62"/>
        <v>172.83</v>
      </c>
      <c r="P49" s="1" t="str">
        <f t="shared" si="63"/>
        <v>Sgst</v>
      </c>
      <c r="Q49" s="3">
        <f t="shared" si="64"/>
        <v>172.83</v>
      </c>
      <c r="R49" s="1" t="str">
        <f t="shared" si="65"/>
        <v/>
      </c>
      <c r="S49" s="1" t="str">
        <f t="shared" si="66"/>
        <v/>
      </c>
      <c r="T49" s="5">
        <f t="shared" si="67"/>
        <v>2266</v>
      </c>
      <c r="U49" s="1"/>
      <c r="W49" s="1"/>
      <c r="X49" s="3"/>
      <c r="Y49" s="1" t="str">
        <f t="shared" si="68"/>
        <v>Cr</v>
      </c>
      <c r="Z49" s="2" t="str">
        <f t="shared" si="69"/>
        <v>Himachal Pradesh</v>
      </c>
      <c r="AA49" s="1" t="str">
        <f t="shared" si="70"/>
        <v>India</v>
      </c>
      <c r="AC49" s="2" t="str">
        <f t="shared" si="71"/>
        <v>Himachal Pradesh</v>
      </c>
      <c r="AD49" s="2" t="str">
        <f t="shared" si="72"/>
        <v>Himachal Pradesh</v>
      </c>
      <c r="AE49" s="1" t="str">
        <f t="shared" si="73"/>
        <v>Round Off</v>
      </c>
      <c r="AF49" s="3">
        <f t="shared" si="74"/>
        <v>0.04</v>
      </c>
      <c r="AG49" s="5">
        <f t="shared" si="75"/>
        <v>2265.96</v>
      </c>
      <c r="AH49" s="2" t="str">
        <f t="shared" si="76"/>
        <v>Sold for Cash against Invoice No. 1849 dated 07-08-2025 with a total invoice amount of Rs.2,266.00.</v>
      </c>
      <c r="AI49" s="2">
        <v>7</v>
      </c>
      <c r="AJ49" s="2">
        <f t="shared" si="77"/>
        <v>1849</v>
      </c>
      <c r="AK49" s="2" t="str">
        <f t="shared" si="78"/>
        <v>Unregistered/Consumer</v>
      </c>
      <c r="AL49" s="2" t="str">
        <f t="shared" si="79"/>
        <v/>
      </c>
    </row>
    <row r="50" spans="1:40" x14ac:dyDescent="0.25">
      <c r="A50" s="8" t="s">
        <v>31</v>
      </c>
      <c r="B50" s="1" t="str">
        <f t="shared" si="55"/>
        <v>Accounting Invoice</v>
      </c>
      <c r="C50" s="11">
        <f t="shared" si="7"/>
        <v>1850</v>
      </c>
      <c r="D50" s="9">
        <f t="shared" si="80"/>
        <v>45876</v>
      </c>
      <c r="E50" s="2">
        <f t="shared" si="57"/>
        <v>1850</v>
      </c>
      <c r="F50" s="9">
        <f t="shared" si="58"/>
        <v>45876</v>
      </c>
      <c r="G50" s="2" t="s">
        <v>37</v>
      </c>
      <c r="H50" s="1" t="str">
        <f t="shared" si="59"/>
        <v>SALE 18% GST</v>
      </c>
      <c r="I50" s="4">
        <v>3402.55</v>
      </c>
      <c r="J50" s="1" t="str">
        <f t="shared" si="60"/>
        <v>Dr</v>
      </c>
      <c r="K50" s="2">
        <v>18</v>
      </c>
      <c r="L50" s="2" t="str">
        <f t="shared" si="3"/>
        <v/>
      </c>
      <c r="N50" s="1" t="str">
        <f t="shared" si="61"/>
        <v>Cgst</v>
      </c>
      <c r="O50" s="3">
        <f t="shared" si="62"/>
        <v>306.23</v>
      </c>
      <c r="P50" s="1" t="str">
        <f t="shared" si="63"/>
        <v>Sgst</v>
      </c>
      <c r="Q50" s="3">
        <f t="shared" si="64"/>
        <v>306.23</v>
      </c>
      <c r="R50" s="1" t="str">
        <f t="shared" si="65"/>
        <v/>
      </c>
      <c r="S50" s="1" t="str">
        <f t="shared" si="66"/>
        <v/>
      </c>
      <c r="T50" s="5">
        <f t="shared" si="67"/>
        <v>4015</v>
      </c>
      <c r="U50" s="1"/>
      <c r="W50" s="1"/>
      <c r="X50" s="3"/>
      <c r="Y50" s="1" t="str">
        <f t="shared" si="68"/>
        <v>Cr</v>
      </c>
      <c r="Z50" s="2" t="str">
        <f t="shared" si="69"/>
        <v>Himachal Pradesh</v>
      </c>
      <c r="AA50" s="1" t="str">
        <f t="shared" si="70"/>
        <v>India</v>
      </c>
      <c r="AC50" s="2" t="str">
        <f t="shared" si="71"/>
        <v>Himachal Pradesh</v>
      </c>
      <c r="AD50" s="2" t="str">
        <f t="shared" si="72"/>
        <v>Himachal Pradesh</v>
      </c>
      <c r="AE50" s="1" t="str">
        <f t="shared" si="73"/>
        <v>Round Off</v>
      </c>
      <c r="AF50" s="3">
        <f t="shared" si="74"/>
        <v>-0.01</v>
      </c>
      <c r="AG50" s="5">
        <f t="shared" si="75"/>
        <v>4015.01</v>
      </c>
      <c r="AH50" s="2" t="str">
        <f t="shared" si="76"/>
        <v>Sold for Cash against Invoice No. 1850 dated 07-08-2025 with a total invoice amount of Rs.4,015.00.</v>
      </c>
      <c r="AI50" s="2">
        <v>7</v>
      </c>
      <c r="AJ50" s="2">
        <f t="shared" si="77"/>
        <v>1850</v>
      </c>
      <c r="AK50" s="2" t="str">
        <f t="shared" si="78"/>
        <v>Unregistered/Consumer</v>
      </c>
      <c r="AL50" s="2" t="str">
        <f t="shared" si="79"/>
        <v/>
      </c>
    </row>
    <row r="51" spans="1:40" x14ac:dyDescent="0.25">
      <c r="A51" s="8" t="s">
        <v>31</v>
      </c>
      <c r="B51" s="1" t="str">
        <f t="shared" si="55"/>
        <v>Accounting Invoice</v>
      </c>
      <c r="C51" s="11">
        <f t="shared" si="7"/>
        <v>1851</v>
      </c>
      <c r="D51" s="9">
        <f t="shared" si="80"/>
        <v>45876</v>
      </c>
      <c r="E51" s="2">
        <f t="shared" si="57"/>
        <v>1851</v>
      </c>
      <c r="F51" s="9">
        <f t="shared" si="58"/>
        <v>45876</v>
      </c>
      <c r="G51" s="2" t="s">
        <v>37</v>
      </c>
      <c r="H51" s="1" t="str">
        <f t="shared" si="59"/>
        <v>SALE 18% GST</v>
      </c>
      <c r="I51" s="4">
        <v>1851.71</v>
      </c>
      <c r="J51" s="1" t="str">
        <f t="shared" si="60"/>
        <v>Dr</v>
      </c>
      <c r="K51" s="2">
        <v>18</v>
      </c>
      <c r="L51" s="2" t="str">
        <f t="shared" si="3"/>
        <v/>
      </c>
      <c r="N51" s="1" t="str">
        <f t="shared" si="61"/>
        <v>Cgst</v>
      </c>
      <c r="O51" s="3">
        <f t="shared" si="62"/>
        <v>166.65</v>
      </c>
      <c r="P51" s="1" t="str">
        <f t="shared" si="63"/>
        <v>Sgst</v>
      </c>
      <c r="Q51" s="3">
        <f t="shared" si="64"/>
        <v>166.65</v>
      </c>
      <c r="R51" s="1" t="str">
        <f t="shared" si="65"/>
        <v/>
      </c>
      <c r="S51" s="1" t="str">
        <f t="shared" si="66"/>
        <v/>
      </c>
      <c r="T51" s="5">
        <f t="shared" si="67"/>
        <v>2185</v>
      </c>
      <c r="U51" s="1"/>
      <c r="W51" s="1"/>
      <c r="X51" s="3"/>
      <c r="Y51" s="1" t="str">
        <f t="shared" si="68"/>
        <v>Cr</v>
      </c>
      <c r="Z51" s="2" t="str">
        <f t="shared" si="69"/>
        <v>Himachal Pradesh</v>
      </c>
      <c r="AA51" s="1" t="str">
        <f t="shared" si="70"/>
        <v>India</v>
      </c>
      <c r="AC51" s="2" t="str">
        <f t="shared" si="71"/>
        <v>Himachal Pradesh</v>
      </c>
      <c r="AD51" s="2" t="str">
        <f t="shared" si="72"/>
        <v>Himachal Pradesh</v>
      </c>
      <c r="AE51" s="1" t="str">
        <f t="shared" si="73"/>
        <v>Round Off</v>
      </c>
      <c r="AF51" s="3">
        <f t="shared" si="74"/>
        <v>-0.01</v>
      </c>
      <c r="AG51" s="5">
        <f t="shared" si="75"/>
        <v>2185.0100000000002</v>
      </c>
      <c r="AH51" s="2" t="str">
        <f t="shared" si="76"/>
        <v>Sold for Cash against Invoice No. 1851 dated 07-08-2025 with a total invoice amount of Rs.2,185.00.</v>
      </c>
      <c r="AI51" s="2">
        <v>7</v>
      </c>
      <c r="AJ51" s="2">
        <f t="shared" si="77"/>
        <v>1851</v>
      </c>
      <c r="AK51" s="2" t="str">
        <f t="shared" si="78"/>
        <v>Unregistered/Consumer</v>
      </c>
      <c r="AL51" s="2" t="str">
        <f t="shared" si="79"/>
        <v/>
      </c>
    </row>
    <row r="52" spans="1:40" x14ac:dyDescent="0.25">
      <c r="A52" s="8" t="s">
        <v>31</v>
      </c>
      <c r="B52" s="1" t="str">
        <f t="shared" si="55"/>
        <v>Accounting Invoice</v>
      </c>
      <c r="C52" s="11">
        <f t="shared" si="7"/>
        <v>1852</v>
      </c>
      <c r="D52" s="9">
        <f t="shared" si="80"/>
        <v>45876</v>
      </c>
      <c r="E52" s="2">
        <f t="shared" si="57"/>
        <v>1852</v>
      </c>
      <c r="F52" s="9">
        <f t="shared" si="58"/>
        <v>45876</v>
      </c>
      <c r="G52" s="2" t="s">
        <v>37</v>
      </c>
      <c r="H52" s="1" t="str">
        <f t="shared" si="59"/>
        <v>SALE 18% GST</v>
      </c>
      <c r="I52" s="4">
        <v>7798.46</v>
      </c>
      <c r="J52" s="1" t="str">
        <f t="shared" si="60"/>
        <v>Dr</v>
      </c>
      <c r="K52" s="2">
        <v>18</v>
      </c>
      <c r="L52" s="2" t="str">
        <f t="shared" si="3"/>
        <v/>
      </c>
      <c r="N52" s="1" t="str">
        <f t="shared" si="61"/>
        <v>Cgst</v>
      </c>
      <c r="O52" s="3">
        <f t="shared" si="62"/>
        <v>701.86</v>
      </c>
      <c r="P52" s="1" t="str">
        <f t="shared" si="63"/>
        <v>Sgst</v>
      </c>
      <c r="Q52" s="3">
        <f t="shared" si="64"/>
        <v>701.86</v>
      </c>
      <c r="R52" s="1" t="str">
        <f t="shared" si="65"/>
        <v/>
      </c>
      <c r="S52" s="1" t="str">
        <f t="shared" si="66"/>
        <v/>
      </c>
      <c r="T52" s="5">
        <f t="shared" si="67"/>
        <v>9202</v>
      </c>
      <c r="U52" s="1"/>
      <c r="W52" s="1"/>
      <c r="X52" s="3"/>
      <c r="Y52" s="1" t="str">
        <f t="shared" si="68"/>
        <v>Cr</v>
      </c>
      <c r="Z52" s="2" t="str">
        <f t="shared" si="69"/>
        <v>Himachal Pradesh</v>
      </c>
      <c r="AA52" s="1" t="str">
        <f t="shared" si="70"/>
        <v>India</v>
      </c>
      <c r="AC52" s="2" t="str">
        <f t="shared" si="71"/>
        <v>Himachal Pradesh</v>
      </c>
      <c r="AD52" s="2" t="str">
        <f t="shared" si="72"/>
        <v>Himachal Pradesh</v>
      </c>
      <c r="AE52" s="1" t="str">
        <f t="shared" si="73"/>
        <v>Round Off</v>
      </c>
      <c r="AF52" s="3">
        <f t="shared" si="74"/>
        <v>-0.18</v>
      </c>
      <c r="AG52" s="5">
        <f t="shared" si="75"/>
        <v>9202.18</v>
      </c>
      <c r="AH52" s="2" t="str">
        <f t="shared" si="76"/>
        <v>Sold for Cash against Invoice No. 1852 dated 07-08-2025 with a total invoice amount of Rs.9,202.00.</v>
      </c>
      <c r="AI52" s="2">
        <v>7</v>
      </c>
      <c r="AJ52" s="2">
        <f t="shared" si="77"/>
        <v>1852</v>
      </c>
      <c r="AK52" s="2" t="str">
        <f t="shared" si="78"/>
        <v>Unregistered/Consumer</v>
      </c>
      <c r="AL52" s="2" t="str">
        <f t="shared" si="79"/>
        <v/>
      </c>
      <c r="AN52" s="10"/>
    </row>
    <row r="53" spans="1:40" x14ac:dyDescent="0.25">
      <c r="A53" s="8" t="s">
        <v>31</v>
      </c>
      <c r="B53" s="1" t="str">
        <f t="shared" si="55"/>
        <v>Accounting Invoice</v>
      </c>
      <c r="C53" s="11">
        <f t="shared" si="7"/>
        <v>1853</v>
      </c>
      <c r="D53" s="9">
        <f t="shared" si="80"/>
        <v>45877</v>
      </c>
      <c r="E53" s="2">
        <f t="shared" si="57"/>
        <v>1853</v>
      </c>
      <c r="F53" s="9">
        <f t="shared" si="58"/>
        <v>45877</v>
      </c>
      <c r="G53" s="2" t="s">
        <v>44</v>
      </c>
      <c r="H53" s="1" t="str">
        <f t="shared" si="59"/>
        <v>SALE 18% GST</v>
      </c>
      <c r="I53" s="4">
        <v>5948.45</v>
      </c>
      <c r="J53" s="1" t="str">
        <f t="shared" si="60"/>
        <v>Dr</v>
      </c>
      <c r="K53" s="2">
        <v>18</v>
      </c>
      <c r="L53" s="2" t="str">
        <f t="shared" si="3"/>
        <v/>
      </c>
      <c r="N53" s="1" t="str">
        <f t="shared" si="61"/>
        <v>Cgst</v>
      </c>
      <c r="O53" s="3">
        <f t="shared" si="62"/>
        <v>535.36</v>
      </c>
      <c r="P53" s="1" t="str">
        <f t="shared" si="63"/>
        <v>Sgst</v>
      </c>
      <c r="Q53" s="3">
        <f t="shared" si="64"/>
        <v>535.36</v>
      </c>
      <c r="R53" s="1" t="str">
        <f t="shared" si="65"/>
        <v/>
      </c>
      <c r="S53" s="1" t="str">
        <f t="shared" si="66"/>
        <v/>
      </c>
      <c r="T53" s="5">
        <f t="shared" si="67"/>
        <v>7019</v>
      </c>
      <c r="U53" s="1"/>
      <c r="W53" s="1"/>
      <c r="X53" s="3"/>
      <c r="Y53" s="1" t="str">
        <f t="shared" si="68"/>
        <v>Cr</v>
      </c>
      <c r="Z53" s="2" t="str">
        <f t="shared" si="69"/>
        <v>Himachal Pradesh</v>
      </c>
      <c r="AA53" s="1" t="str">
        <f t="shared" si="70"/>
        <v>India</v>
      </c>
      <c r="AB53" s="2" t="s">
        <v>60</v>
      </c>
      <c r="AC53" s="2" t="str">
        <f t="shared" si="71"/>
        <v>Himachal Pradesh</v>
      </c>
      <c r="AD53" s="2" t="str">
        <f t="shared" si="72"/>
        <v>Himachal Pradesh</v>
      </c>
      <c r="AE53" s="1" t="str">
        <f t="shared" si="73"/>
        <v>Round Off</v>
      </c>
      <c r="AF53" s="3">
        <f t="shared" si="74"/>
        <v>-0.17</v>
      </c>
      <c r="AG53" s="5">
        <f t="shared" si="75"/>
        <v>7019.17</v>
      </c>
      <c r="AH53" s="2" t="str">
        <f t="shared" si="76"/>
        <v>Sold to MAHADEV HARDWARE &amp; ELECTRICAL STORE against Invoice No. 1853 dated 08-08-2025 with a total invoice amount of Rs.7,019.00.</v>
      </c>
      <c r="AI53" s="2">
        <v>8</v>
      </c>
      <c r="AJ53" s="2">
        <f t="shared" si="77"/>
        <v>1853</v>
      </c>
      <c r="AK53" s="2" t="str">
        <f t="shared" si="78"/>
        <v>Regular</v>
      </c>
      <c r="AL53" s="2" t="str">
        <f t="shared" si="79"/>
        <v/>
      </c>
    </row>
    <row r="54" spans="1:40" x14ac:dyDescent="0.25">
      <c r="A54" s="8" t="s">
        <v>31</v>
      </c>
      <c r="B54" s="1" t="str">
        <f t="shared" si="55"/>
        <v>Accounting Invoice</v>
      </c>
      <c r="C54" s="11">
        <f t="shared" si="7"/>
        <v>1854</v>
      </c>
      <c r="D54" s="9">
        <f t="shared" si="80"/>
        <v>45877</v>
      </c>
      <c r="E54" s="2">
        <f t="shared" si="57"/>
        <v>1854</v>
      </c>
      <c r="F54" s="9">
        <f t="shared" si="58"/>
        <v>45877</v>
      </c>
      <c r="G54" s="2" t="s">
        <v>37</v>
      </c>
      <c r="H54" s="1" t="str">
        <f t="shared" si="59"/>
        <v>SALE 18% GST</v>
      </c>
      <c r="I54" s="4">
        <v>672.04</v>
      </c>
      <c r="J54" s="1" t="str">
        <f t="shared" si="60"/>
        <v>Dr</v>
      </c>
      <c r="K54" s="2">
        <v>18</v>
      </c>
      <c r="L54" s="2" t="str">
        <f t="shared" si="3"/>
        <v/>
      </c>
      <c r="N54" s="1" t="str">
        <f t="shared" si="61"/>
        <v>Cgst</v>
      </c>
      <c r="O54" s="3">
        <f t="shared" si="62"/>
        <v>60.48</v>
      </c>
      <c r="P54" s="1" t="str">
        <f t="shared" si="63"/>
        <v>Sgst</v>
      </c>
      <c r="Q54" s="3">
        <f t="shared" si="64"/>
        <v>60.48</v>
      </c>
      <c r="R54" s="1" t="str">
        <f t="shared" si="65"/>
        <v/>
      </c>
      <c r="S54" s="1" t="str">
        <f t="shared" si="66"/>
        <v/>
      </c>
      <c r="T54" s="5">
        <f t="shared" si="67"/>
        <v>793</v>
      </c>
      <c r="U54" s="1"/>
      <c r="W54" s="1"/>
      <c r="X54" s="3"/>
      <c r="Y54" s="1" t="str">
        <f t="shared" si="68"/>
        <v>Cr</v>
      </c>
      <c r="Z54" s="2" t="str">
        <f t="shared" si="69"/>
        <v>Himachal Pradesh</v>
      </c>
      <c r="AA54" s="1" t="str">
        <f t="shared" si="70"/>
        <v>India</v>
      </c>
      <c r="AC54" s="2" t="str">
        <f t="shared" si="71"/>
        <v>Himachal Pradesh</v>
      </c>
      <c r="AD54" s="2" t="str">
        <f t="shared" si="72"/>
        <v>Himachal Pradesh</v>
      </c>
      <c r="AE54" s="1" t="str">
        <f t="shared" si="73"/>
        <v xml:space="preserve"> </v>
      </c>
      <c r="AF54" s="3">
        <f t="shared" si="74"/>
        <v>0</v>
      </c>
      <c r="AG54" s="5">
        <f t="shared" si="75"/>
        <v>793</v>
      </c>
      <c r="AH54" s="2" t="str">
        <f t="shared" si="76"/>
        <v>Sold for Cash against Invoice No. 1854 dated 08-08-2025 with a total invoice amount of Rs.793.00.</v>
      </c>
      <c r="AI54" s="2">
        <v>8</v>
      </c>
      <c r="AJ54" s="2">
        <f t="shared" si="77"/>
        <v>1854</v>
      </c>
      <c r="AK54" s="2" t="str">
        <f t="shared" si="78"/>
        <v>Unregistered/Consumer</v>
      </c>
      <c r="AL54" s="2" t="str">
        <f t="shared" si="79"/>
        <v/>
      </c>
      <c r="AN54" s="10"/>
    </row>
    <row r="55" spans="1:40" x14ac:dyDescent="0.25">
      <c r="A55" s="8" t="s">
        <v>31</v>
      </c>
      <c r="B55" s="1" t="str">
        <f t="shared" si="55"/>
        <v>Accounting Invoice</v>
      </c>
      <c r="C55" s="11">
        <f t="shared" si="7"/>
        <v>1855</v>
      </c>
      <c r="D55" s="9">
        <f t="shared" si="80"/>
        <v>45877</v>
      </c>
      <c r="E55" s="2">
        <f t="shared" si="57"/>
        <v>1855</v>
      </c>
      <c r="F55" s="9">
        <f t="shared" si="58"/>
        <v>45877</v>
      </c>
      <c r="G55" s="2" t="s">
        <v>51</v>
      </c>
      <c r="H55" s="1" t="str">
        <f t="shared" si="59"/>
        <v>SALE 18% GST</v>
      </c>
      <c r="I55" s="4">
        <v>1288.1400000000001</v>
      </c>
      <c r="J55" s="1" t="str">
        <f t="shared" si="60"/>
        <v>Dr</v>
      </c>
      <c r="K55" s="2">
        <v>18</v>
      </c>
      <c r="L55" s="2" t="str">
        <f t="shared" si="3"/>
        <v/>
      </c>
      <c r="N55" s="1" t="str">
        <f t="shared" si="61"/>
        <v>Cgst</v>
      </c>
      <c r="O55" s="3">
        <f t="shared" si="62"/>
        <v>115.93</v>
      </c>
      <c r="P55" s="1" t="str">
        <f t="shared" si="63"/>
        <v>Sgst</v>
      </c>
      <c r="Q55" s="3">
        <f t="shared" si="64"/>
        <v>115.93</v>
      </c>
      <c r="R55" s="1" t="str">
        <f t="shared" si="65"/>
        <v/>
      </c>
      <c r="S55" s="1" t="str">
        <f t="shared" si="66"/>
        <v/>
      </c>
      <c r="T55" s="5">
        <f t="shared" si="67"/>
        <v>1520</v>
      </c>
      <c r="U55" s="1"/>
      <c r="W55" s="1"/>
      <c r="X55" s="3"/>
      <c r="Y55" s="1" t="str">
        <f t="shared" si="68"/>
        <v>Cr</v>
      </c>
      <c r="Z55" s="2" t="str">
        <f t="shared" si="69"/>
        <v>Himachal Pradesh</v>
      </c>
      <c r="AA55" s="1" t="str">
        <f t="shared" si="70"/>
        <v>India</v>
      </c>
      <c r="AB55" s="2" t="s">
        <v>65</v>
      </c>
      <c r="AC55" s="2" t="str">
        <f t="shared" si="71"/>
        <v>Himachal Pradesh</v>
      </c>
      <c r="AD55" s="2" t="str">
        <f t="shared" si="72"/>
        <v>Himachal Pradesh</v>
      </c>
      <c r="AE55" s="1" t="str">
        <f t="shared" si="73"/>
        <v xml:space="preserve"> </v>
      </c>
      <c r="AF55" s="3">
        <f t="shared" si="74"/>
        <v>0</v>
      </c>
      <c r="AG55" s="5">
        <f t="shared" si="75"/>
        <v>1520</v>
      </c>
      <c r="AH55" s="2" t="str">
        <f t="shared" si="76"/>
        <v>Sold to TARSEM REFRIGRATION against Invoice No. 1855 dated 08-08-2025 with a total invoice amount of Rs.1,520.00.</v>
      </c>
      <c r="AI55" s="2">
        <v>8</v>
      </c>
      <c r="AJ55" s="2">
        <f t="shared" si="77"/>
        <v>1855</v>
      </c>
      <c r="AK55" s="2" t="str">
        <f t="shared" si="78"/>
        <v>Regular</v>
      </c>
      <c r="AL55" s="2" t="str">
        <f t="shared" si="79"/>
        <v/>
      </c>
    </row>
    <row r="56" spans="1:40" x14ac:dyDescent="0.25">
      <c r="A56" s="8" t="s">
        <v>31</v>
      </c>
      <c r="B56" s="1" t="str">
        <f t="shared" si="55"/>
        <v>Accounting Invoice</v>
      </c>
      <c r="C56" s="11">
        <f t="shared" si="7"/>
        <v>1856</v>
      </c>
      <c r="D56" s="9">
        <f t="shared" si="80"/>
        <v>45877</v>
      </c>
      <c r="E56" s="2">
        <f t="shared" si="57"/>
        <v>1856</v>
      </c>
      <c r="F56" s="9">
        <f t="shared" si="58"/>
        <v>45877</v>
      </c>
      <c r="G56" s="2" t="s">
        <v>49</v>
      </c>
      <c r="H56" s="1" t="str">
        <f t="shared" si="59"/>
        <v>SALE 18% GST</v>
      </c>
      <c r="I56" s="4">
        <v>2023.08</v>
      </c>
      <c r="J56" s="1" t="str">
        <f t="shared" si="60"/>
        <v>Dr</v>
      </c>
      <c r="K56" s="2">
        <v>18</v>
      </c>
      <c r="L56" s="2" t="str">
        <f t="shared" si="3"/>
        <v/>
      </c>
      <c r="N56" s="1" t="str">
        <f t="shared" si="61"/>
        <v>Cgst</v>
      </c>
      <c r="O56" s="3">
        <f t="shared" si="62"/>
        <v>182.08</v>
      </c>
      <c r="P56" s="1" t="str">
        <f t="shared" si="63"/>
        <v>Sgst</v>
      </c>
      <c r="Q56" s="3">
        <f t="shared" si="64"/>
        <v>182.08</v>
      </c>
      <c r="R56" s="1" t="str">
        <f t="shared" si="65"/>
        <v/>
      </c>
      <c r="S56" s="1" t="str">
        <f t="shared" si="66"/>
        <v/>
      </c>
      <c r="T56" s="5">
        <f t="shared" si="67"/>
        <v>2387</v>
      </c>
      <c r="U56" s="1"/>
      <c r="W56" s="1"/>
      <c r="X56" s="3"/>
      <c r="Y56" s="1" t="str">
        <f t="shared" si="68"/>
        <v>Cr</v>
      </c>
      <c r="Z56" s="2" t="str">
        <f t="shared" si="69"/>
        <v>Himachal Pradesh</v>
      </c>
      <c r="AA56" s="1" t="str">
        <f t="shared" si="70"/>
        <v>India</v>
      </c>
      <c r="AB56" s="2" t="s">
        <v>57</v>
      </c>
      <c r="AC56" s="2" t="str">
        <f t="shared" si="71"/>
        <v>Himachal Pradesh</v>
      </c>
      <c r="AD56" s="2" t="str">
        <f t="shared" si="72"/>
        <v>Himachal Pradesh</v>
      </c>
      <c r="AE56" s="1" t="str">
        <f t="shared" si="73"/>
        <v>Round Off</v>
      </c>
      <c r="AF56" s="3">
        <f t="shared" si="74"/>
        <v>-0.24</v>
      </c>
      <c r="AG56" s="5">
        <f t="shared" si="75"/>
        <v>2387.2399999999998</v>
      </c>
      <c r="AH56" s="2" t="str">
        <f t="shared" si="76"/>
        <v>Sold to HIMANSH ENTERPRISES against Invoice No. 1856 dated 08-08-2025 with a total invoice amount of Rs.2,387.00.</v>
      </c>
      <c r="AI56" s="2">
        <v>8</v>
      </c>
      <c r="AJ56" s="2">
        <f t="shared" si="77"/>
        <v>1856</v>
      </c>
      <c r="AK56" s="2" t="str">
        <f t="shared" si="78"/>
        <v>Regular</v>
      </c>
      <c r="AL56" s="2" t="str">
        <f t="shared" si="79"/>
        <v/>
      </c>
    </row>
    <row r="57" spans="1:40" x14ac:dyDescent="0.25">
      <c r="A57" s="8" t="s">
        <v>31</v>
      </c>
      <c r="B57" s="1" t="str">
        <f t="shared" si="55"/>
        <v>Accounting Invoice</v>
      </c>
      <c r="C57" s="11">
        <f t="shared" si="7"/>
        <v>1857</v>
      </c>
      <c r="D57" s="9">
        <f t="shared" si="80"/>
        <v>45878</v>
      </c>
      <c r="E57" s="2">
        <f t="shared" si="57"/>
        <v>1857</v>
      </c>
      <c r="F57" s="9">
        <f t="shared" si="58"/>
        <v>45878</v>
      </c>
      <c r="G57" s="2" t="s">
        <v>46</v>
      </c>
      <c r="H57" s="1" t="str">
        <f t="shared" si="59"/>
        <v>SALE 18% GST</v>
      </c>
      <c r="I57" s="4">
        <v>1132.5999999999999</v>
      </c>
      <c r="J57" s="1" t="str">
        <f t="shared" si="60"/>
        <v>Dr</v>
      </c>
      <c r="K57" s="2">
        <v>18</v>
      </c>
      <c r="L57" s="2" t="str">
        <f t="shared" si="3"/>
        <v/>
      </c>
      <c r="N57" s="1" t="str">
        <f t="shared" si="61"/>
        <v>Cgst</v>
      </c>
      <c r="O57" s="3">
        <f t="shared" si="62"/>
        <v>101.93</v>
      </c>
      <c r="P57" s="1" t="str">
        <f t="shared" si="63"/>
        <v>Sgst</v>
      </c>
      <c r="Q57" s="3">
        <f t="shared" si="64"/>
        <v>101.93</v>
      </c>
      <c r="R57" s="1" t="str">
        <f t="shared" si="65"/>
        <v/>
      </c>
      <c r="S57" s="1" t="str">
        <f t="shared" si="66"/>
        <v/>
      </c>
      <c r="T57" s="5">
        <f t="shared" si="67"/>
        <v>1336</v>
      </c>
      <c r="U57" s="1"/>
      <c r="W57" s="1"/>
      <c r="X57" s="3"/>
      <c r="Y57" s="1" t="str">
        <f t="shared" si="68"/>
        <v>Cr</v>
      </c>
      <c r="Z57" s="2" t="str">
        <f t="shared" si="69"/>
        <v>Himachal Pradesh</v>
      </c>
      <c r="AA57" s="1" t="str">
        <f t="shared" si="70"/>
        <v>India</v>
      </c>
      <c r="AB57" s="2" t="s">
        <v>58</v>
      </c>
      <c r="AC57" s="2" t="str">
        <f t="shared" si="71"/>
        <v>Himachal Pradesh</v>
      </c>
      <c r="AD57" s="2" t="str">
        <f t="shared" si="72"/>
        <v>Himachal Pradesh</v>
      </c>
      <c r="AE57" s="1" t="str">
        <f t="shared" si="73"/>
        <v>Round Off</v>
      </c>
      <c r="AF57" s="3">
        <f t="shared" si="74"/>
        <v>-0.46</v>
      </c>
      <c r="AG57" s="5">
        <f t="shared" si="75"/>
        <v>1336.46</v>
      </c>
      <c r="AH57" s="2" t="str">
        <f t="shared" si="76"/>
        <v>Sold to JAI CHAMUNDA ELECTRONICS against Invoice No. 1857 dated 09-08-2025 with a total invoice amount of Rs.1,336.00.</v>
      </c>
      <c r="AI57" s="2">
        <v>9</v>
      </c>
      <c r="AJ57" s="2">
        <f t="shared" si="77"/>
        <v>1857</v>
      </c>
      <c r="AK57" s="2" t="s">
        <v>55</v>
      </c>
      <c r="AL57" s="2" t="str">
        <f t="shared" si="79"/>
        <v/>
      </c>
    </row>
    <row r="58" spans="1:40" x14ac:dyDescent="0.25">
      <c r="A58" s="8" t="s">
        <v>31</v>
      </c>
      <c r="B58" s="1" t="str">
        <f t="shared" si="55"/>
        <v>Accounting Invoice</v>
      </c>
      <c r="C58" s="11">
        <f t="shared" si="7"/>
        <v>1858</v>
      </c>
      <c r="D58" s="9">
        <f t="shared" si="80"/>
        <v>45878</v>
      </c>
      <c r="E58" s="2">
        <f t="shared" si="57"/>
        <v>1858</v>
      </c>
      <c r="F58" s="9">
        <f t="shared" si="58"/>
        <v>45878</v>
      </c>
      <c r="G58" s="2" t="s">
        <v>37</v>
      </c>
      <c r="H58" s="1" t="str">
        <f t="shared" si="59"/>
        <v>SALE 18% GST</v>
      </c>
      <c r="I58" s="4">
        <v>1394.92</v>
      </c>
      <c r="J58" s="1" t="str">
        <f t="shared" si="60"/>
        <v>Dr</v>
      </c>
      <c r="K58" s="2">
        <v>18</v>
      </c>
      <c r="L58" s="2" t="str">
        <f t="shared" si="3"/>
        <v/>
      </c>
      <c r="N58" s="1" t="str">
        <f t="shared" si="61"/>
        <v>Cgst</v>
      </c>
      <c r="O58" s="3">
        <f t="shared" si="62"/>
        <v>125.54</v>
      </c>
      <c r="P58" s="1" t="str">
        <f t="shared" si="63"/>
        <v>Sgst</v>
      </c>
      <c r="Q58" s="3">
        <f t="shared" si="64"/>
        <v>125.54</v>
      </c>
      <c r="R58" s="1" t="str">
        <f t="shared" si="65"/>
        <v/>
      </c>
      <c r="S58" s="1" t="str">
        <f t="shared" si="66"/>
        <v/>
      </c>
      <c r="T58" s="5">
        <f t="shared" si="67"/>
        <v>1646</v>
      </c>
      <c r="U58" s="1"/>
      <c r="W58" s="1"/>
      <c r="X58" s="3"/>
      <c r="Y58" s="1" t="str">
        <f t="shared" si="68"/>
        <v>Cr</v>
      </c>
      <c r="Z58" s="2" t="str">
        <f t="shared" si="69"/>
        <v>Himachal Pradesh</v>
      </c>
      <c r="AA58" s="1" t="str">
        <f t="shared" si="70"/>
        <v>India</v>
      </c>
      <c r="AC58" s="2" t="str">
        <f t="shared" si="71"/>
        <v>Himachal Pradesh</v>
      </c>
      <c r="AD58" s="2" t="str">
        <f t="shared" si="72"/>
        <v>Himachal Pradesh</v>
      </c>
      <c r="AE58" s="1" t="str">
        <f t="shared" si="73"/>
        <v xml:space="preserve"> </v>
      </c>
      <c r="AF58" s="3">
        <f t="shared" si="74"/>
        <v>0</v>
      </c>
      <c r="AG58" s="5">
        <f t="shared" si="75"/>
        <v>1646</v>
      </c>
      <c r="AH58" s="2" t="str">
        <f t="shared" si="76"/>
        <v>Sold for Cash against Invoice No. 1858 dated 09-08-2025 with a total invoice amount of Rs.1,646.00.</v>
      </c>
      <c r="AI58" s="2">
        <v>9</v>
      </c>
      <c r="AJ58" s="2">
        <f t="shared" si="77"/>
        <v>1858</v>
      </c>
      <c r="AK58" s="2" t="str">
        <f t="shared" si="78"/>
        <v>Unregistered/Consumer</v>
      </c>
      <c r="AL58" s="2" t="str">
        <f t="shared" si="79"/>
        <v/>
      </c>
    </row>
    <row r="59" spans="1:40" x14ac:dyDescent="0.25">
      <c r="A59" s="8" t="s">
        <v>31</v>
      </c>
      <c r="B59" s="1" t="str">
        <f t="shared" si="55"/>
        <v>Accounting Invoice</v>
      </c>
      <c r="C59" s="11">
        <f t="shared" si="7"/>
        <v>1859</v>
      </c>
      <c r="D59" s="9">
        <f t="shared" si="80"/>
        <v>45878</v>
      </c>
      <c r="E59" s="2">
        <f t="shared" si="57"/>
        <v>1859</v>
      </c>
      <c r="F59" s="9">
        <f t="shared" si="58"/>
        <v>45878</v>
      </c>
      <c r="G59" s="2" t="s">
        <v>52</v>
      </c>
      <c r="H59" s="1" t="str">
        <f t="shared" si="59"/>
        <v>SALE 18% GST</v>
      </c>
      <c r="I59" s="4">
        <v>2272.86</v>
      </c>
      <c r="J59" s="1" t="str">
        <f t="shared" si="60"/>
        <v>Dr</v>
      </c>
      <c r="K59" s="2">
        <v>18</v>
      </c>
      <c r="L59" s="2" t="str">
        <f t="shared" si="3"/>
        <v/>
      </c>
      <c r="N59" s="1" t="str">
        <f t="shared" si="61"/>
        <v>Cgst</v>
      </c>
      <c r="O59" s="3">
        <f t="shared" si="62"/>
        <v>204.56</v>
      </c>
      <c r="P59" s="1" t="str">
        <f t="shared" si="63"/>
        <v>Sgst</v>
      </c>
      <c r="Q59" s="3">
        <f t="shared" si="64"/>
        <v>204.56</v>
      </c>
      <c r="R59" s="1" t="str">
        <f t="shared" si="65"/>
        <v/>
      </c>
      <c r="S59" s="1" t="str">
        <f t="shared" si="66"/>
        <v/>
      </c>
      <c r="T59" s="5">
        <f t="shared" si="67"/>
        <v>2682</v>
      </c>
      <c r="U59" s="1"/>
      <c r="W59" s="1"/>
      <c r="X59" s="3"/>
      <c r="Y59" s="1" t="str">
        <f t="shared" si="68"/>
        <v>Cr</v>
      </c>
      <c r="Z59" s="2" t="str">
        <f t="shared" si="69"/>
        <v>Himachal Pradesh</v>
      </c>
      <c r="AA59" s="1" t="str">
        <f t="shared" si="70"/>
        <v>India</v>
      </c>
      <c r="AB59" s="2" t="s">
        <v>63</v>
      </c>
      <c r="AC59" s="2" t="str">
        <f t="shared" si="71"/>
        <v>Himachal Pradesh</v>
      </c>
      <c r="AD59" s="2" t="str">
        <f t="shared" si="72"/>
        <v>Himachal Pradesh</v>
      </c>
      <c r="AE59" s="1" t="str">
        <f t="shared" si="73"/>
        <v>Round Off</v>
      </c>
      <c r="AF59" s="3">
        <f t="shared" si="74"/>
        <v>0.02</v>
      </c>
      <c r="AG59" s="5">
        <f t="shared" si="75"/>
        <v>2681.98</v>
      </c>
      <c r="AH59" s="2" t="str">
        <f t="shared" si="76"/>
        <v>Sold to SARDAR JI MOBILE ZONE against Invoice No. 1859 dated 09-08-2025 with a total invoice amount of Rs.2,682.00.</v>
      </c>
      <c r="AI59" s="2">
        <v>9</v>
      </c>
      <c r="AJ59" s="2">
        <f t="shared" si="77"/>
        <v>1859</v>
      </c>
      <c r="AK59" s="2" t="str">
        <f t="shared" si="78"/>
        <v>Regular</v>
      </c>
      <c r="AL59" s="2" t="str">
        <f t="shared" si="79"/>
        <v/>
      </c>
    </row>
    <row r="60" spans="1:40" x14ac:dyDescent="0.25">
      <c r="A60" s="8" t="s">
        <v>31</v>
      </c>
      <c r="B60" s="1" t="str">
        <f t="shared" si="55"/>
        <v>Accounting Invoice</v>
      </c>
      <c r="C60" s="11">
        <f t="shared" si="7"/>
        <v>1860</v>
      </c>
      <c r="D60" s="9">
        <f t="shared" si="80"/>
        <v>45878</v>
      </c>
      <c r="E60" s="2">
        <f t="shared" si="57"/>
        <v>1860</v>
      </c>
      <c r="F60" s="9">
        <f t="shared" si="58"/>
        <v>45878</v>
      </c>
      <c r="G60" s="2" t="s">
        <v>37</v>
      </c>
      <c r="H60" s="1" t="str">
        <f t="shared" si="59"/>
        <v>SALE 18% GST</v>
      </c>
      <c r="I60" s="4">
        <v>274.56</v>
      </c>
      <c r="J60" s="1" t="str">
        <f t="shared" si="60"/>
        <v>Dr</v>
      </c>
      <c r="K60" s="2">
        <v>18</v>
      </c>
      <c r="L60" s="2" t="str">
        <f t="shared" si="3"/>
        <v/>
      </c>
      <c r="N60" s="1" t="str">
        <f t="shared" si="61"/>
        <v>Cgst</v>
      </c>
      <c r="O60" s="3">
        <f t="shared" si="62"/>
        <v>24.71</v>
      </c>
      <c r="P60" s="1" t="str">
        <f t="shared" si="63"/>
        <v>Sgst</v>
      </c>
      <c r="Q60" s="3">
        <f t="shared" si="64"/>
        <v>24.71</v>
      </c>
      <c r="R60" s="1" t="str">
        <f t="shared" si="65"/>
        <v/>
      </c>
      <c r="S60" s="1" t="str">
        <f t="shared" si="66"/>
        <v/>
      </c>
      <c r="T60" s="5">
        <f t="shared" si="67"/>
        <v>324</v>
      </c>
      <c r="U60" s="1"/>
      <c r="W60" s="1"/>
      <c r="X60" s="3"/>
      <c r="Y60" s="1" t="str">
        <f t="shared" si="68"/>
        <v>Cr</v>
      </c>
      <c r="Z60" s="2" t="str">
        <f t="shared" si="69"/>
        <v>Himachal Pradesh</v>
      </c>
      <c r="AA60" s="1" t="str">
        <f t="shared" si="70"/>
        <v>India</v>
      </c>
      <c r="AC60" s="2" t="str">
        <f t="shared" si="71"/>
        <v>Himachal Pradesh</v>
      </c>
      <c r="AD60" s="2" t="str">
        <f t="shared" si="72"/>
        <v>Himachal Pradesh</v>
      </c>
      <c r="AE60" s="1" t="str">
        <f t="shared" si="73"/>
        <v>Round Off</v>
      </c>
      <c r="AF60" s="3">
        <f t="shared" si="74"/>
        <v>0.02</v>
      </c>
      <c r="AG60" s="5">
        <f t="shared" si="75"/>
        <v>323.98</v>
      </c>
      <c r="AH60" s="2" t="str">
        <f t="shared" si="76"/>
        <v>Sold for Cash against Invoice No. 1860 dated 09-08-2025 with a total invoice amount of Rs.324.00.</v>
      </c>
      <c r="AI60" s="2">
        <v>9</v>
      </c>
      <c r="AJ60" s="2">
        <f t="shared" si="77"/>
        <v>1860</v>
      </c>
      <c r="AK60" s="2" t="str">
        <f t="shared" si="78"/>
        <v>Unregistered/Consumer</v>
      </c>
      <c r="AL60" s="2" t="str">
        <f t="shared" si="79"/>
        <v/>
      </c>
      <c r="AN60" s="10"/>
    </row>
    <row r="61" spans="1:40" x14ac:dyDescent="0.25">
      <c r="A61" s="8" t="s">
        <v>31</v>
      </c>
      <c r="B61" s="1" t="str">
        <f t="shared" si="55"/>
        <v>Accounting Invoice</v>
      </c>
      <c r="C61" s="11">
        <f t="shared" si="7"/>
        <v>1861</v>
      </c>
      <c r="D61" s="9">
        <f t="shared" si="80"/>
        <v>45878</v>
      </c>
      <c r="E61" s="2">
        <f t="shared" si="57"/>
        <v>1861</v>
      </c>
      <c r="F61" s="9">
        <f t="shared" si="58"/>
        <v>45878</v>
      </c>
      <c r="G61" s="2" t="s">
        <v>42</v>
      </c>
      <c r="H61" s="1" t="str">
        <f t="shared" si="59"/>
        <v>SALE 18% GST</v>
      </c>
      <c r="I61" s="4">
        <v>3157.65</v>
      </c>
      <c r="J61" s="1" t="str">
        <f t="shared" si="60"/>
        <v>Dr</v>
      </c>
      <c r="K61" s="2">
        <v>18</v>
      </c>
      <c r="L61" s="2" t="str">
        <f t="shared" si="3"/>
        <v/>
      </c>
      <c r="N61" s="1" t="str">
        <f t="shared" si="61"/>
        <v>Cgst</v>
      </c>
      <c r="O61" s="3">
        <f t="shared" si="62"/>
        <v>284.19</v>
      </c>
      <c r="P61" s="1" t="str">
        <f t="shared" si="63"/>
        <v>Sgst</v>
      </c>
      <c r="Q61" s="3">
        <f t="shared" si="64"/>
        <v>284.19</v>
      </c>
      <c r="R61" s="1" t="str">
        <f t="shared" si="65"/>
        <v/>
      </c>
      <c r="S61" s="1" t="str">
        <f t="shared" si="66"/>
        <v/>
      </c>
      <c r="T61" s="5">
        <f t="shared" si="67"/>
        <v>3726</v>
      </c>
      <c r="U61" s="1"/>
      <c r="W61" s="1"/>
      <c r="X61" s="3"/>
      <c r="Y61" s="1" t="str">
        <f t="shared" si="68"/>
        <v>Cr</v>
      </c>
      <c r="Z61" s="2" t="str">
        <f t="shared" si="69"/>
        <v>Himachal Pradesh</v>
      </c>
      <c r="AA61" s="1" t="str">
        <f t="shared" si="70"/>
        <v>India</v>
      </c>
      <c r="AB61" s="2" t="s">
        <v>66</v>
      </c>
      <c r="AC61" s="2" t="str">
        <f t="shared" si="71"/>
        <v>Himachal Pradesh</v>
      </c>
      <c r="AD61" s="2" t="str">
        <f t="shared" si="72"/>
        <v>Himachal Pradesh</v>
      </c>
      <c r="AE61" s="1" t="str">
        <f t="shared" si="73"/>
        <v>Round Off</v>
      </c>
      <c r="AF61" s="3">
        <f t="shared" si="74"/>
        <v>-0.03</v>
      </c>
      <c r="AG61" s="5">
        <f t="shared" si="75"/>
        <v>3726.03</v>
      </c>
      <c r="AH61" s="2" t="str">
        <f t="shared" si="76"/>
        <v>Sold to WIRE GUY ELECTRICAL against Invoice No. 1861 dated 09-08-2025 with a total invoice amount of Rs.3,726.00.</v>
      </c>
      <c r="AI61" s="2">
        <v>9</v>
      </c>
      <c r="AJ61" s="2">
        <f t="shared" si="77"/>
        <v>1861</v>
      </c>
      <c r="AK61" s="2" t="str">
        <f t="shared" si="78"/>
        <v>Regular</v>
      </c>
      <c r="AL61" s="2" t="str">
        <f t="shared" si="79"/>
        <v/>
      </c>
    </row>
    <row r="62" spans="1:40" x14ac:dyDescent="0.25">
      <c r="A62" s="8" t="s">
        <v>31</v>
      </c>
      <c r="B62" s="1" t="str">
        <f t="shared" si="55"/>
        <v>Accounting Invoice</v>
      </c>
      <c r="C62" s="11">
        <f t="shared" si="7"/>
        <v>1862</v>
      </c>
      <c r="D62" s="9">
        <f t="shared" si="80"/>
        <v>45878</v>
      </c>
      <c r="E62" s="2">
        <f t="shared" si="57"/>
        <v>1862</v>
      </c>
      <c r="F62" s="9">
        <f t="shared" si="58"/>
        <v>45878</v>
      </c>
      <c r="G62" s="2" t="s">
        <v>53</v>
      </c>
      <c r="H62" s="1" t="str">
        <f t="shared" si="59"/>
        <v>SALE 12% GST</v>
      </c>
      <c r="I62" s="4">
        <v>4107.1400000000003</v>
      </c>
      <c r="J62" s="1" t="str">
        <f t="shared" si="60"/>
        <v>Dr</v>
      </c>
      <c r="K62" s="2">
        <v>12</v>
      </c>
      <c r="L62" s="2" t="str">
        <f t="shared" si="3"/>
        <v/>
      </c>
      <c r="N62" s="1" t="str">
        <f t="shared" si="61"/>
        <v>Cgst</v>
      </c>
      <c r="O62" s="3">
        <f t="shared" si="62"/>
        <v>246.43</v>
      </c>
      <c r="P62" s="1" t="str">
        <f t="shared" si="63"/>
        <v>Sgst</v>
      </c>
      <c r="Q62" s="3">
        <f t="shared" si="64"/>
        <v>246.43</v>
      </c>
      <c r="R62" s="1" t="str">
        <f t="shared" si="65"/>
        <v/>
      </c>
      <c r="S62" s="1" t="str">
        <f t="shared" si="66"/>
        <v/>
      </c>
      <c r="T62" s="5">
        <f t="shared" si="67"/>
        <v>4600</v>
      </c>
      <c r="U62" s="1"/>
      <c r="W62" s="1"/>
      <c r="X62" s="3"/>
      <c r="Y62" s="1" t="str">
        <f t="shared" si="68"/>
        <v>Cr</v>
      </c>
      <c r="Z62" s="2" t="str">
        <f t="shared" si="69"/>
        <v>Himachal Pradesh</v>
      </c>
      <c r="AA62" s="1" t="str">
        <f t="shared" si="70"/>
        <v>India</v>
      </c>
      <c r="AB62" s="2" t="s">
        <v>62</v>
      </c>
      <c r="AC62" s="2" t="str">
        <f t="shared" si="71"/>
        <v>Himachal Pradesh</v>
      </c>
      <c r="AD62" s="2" t="str">
        <f t="shared" si="72"/>
        <v>Himachal Pradesh</v>
      </c>
      <c r="AE62" s="1" t="str">
        <f t="shared" si="73"/>
        <v xml:space="preserve"> </v>
      </c>
      <c r="AF62" s="3">
        <f t="shared" si="74"/>
        <v>0</v>
      </c>
      <c r="AG62" s="5">
        <f t="shared" si="75"/>
        <v>4600</v>
      </c>
      <c r="AH62" s="2" t="str">
        <f t="shared" si="76"/>
        <v>Sold to RAJ UNIQUE ELECTRICAL against Invoice No. 1862 dated 09-08-2025 with a total invoice amount of Rs.5,118.00.</v>
      </c>
      <c r="AI62" s="2">
        <v>9</v>
      </c>
      <c r="AJ62" s="2">
        <f t="shared" si="77"/>
        <v>1862</v>
      </c>
      <c r="AK62" s="2" t="str">
        <f t="shared" si="78"/>
        <v>Regular</v>
      </c>
      <c r="AL62" s="2" t="str">
        <f t="shared" si="79"/>
        <v/>
      </c>
    </row>
    <row r="63" spans="1:40" x14ac:dyDescent="0.25">
      <c r="A63" s="8" t="s">
        <v>31</v>
      </c>
      <c r="B63" s="1" t="str">
        <f t="shared" si="55"/>
        <v>Accounting Invoice</v>
      </c>
      <c r="C63" s="11">
        <f>C62+0</f>
        <v>1862</v>
      </c>
      <c r="D63" s="9">
        <f t="shared" si="80"/>
        <v>45878</v>
      </c>
      <c r="E63" s="2">
        <f t="shared" si="57"/>
        <v>1862</v>
      </c>
      <c r="F63" s="9">
        <f t="shared" si="58"/>
        <v>45878</v>
      </c>
      <c r="G63" s="2" t="s">
        <v>53</v>
      </c>
      <c r="H63" s="1" t="str">
        <f t="shared" si="59"/>
        <v>SALE 18% GST</v>
      </c>
      <c r="I63" s="4">
        <v>439.01</v>
      </c>
      <c r="J63" s="1" t="str">
        <f t="shared" si="60"/>
        <v>Dr</v>
      </c>
      <c r="K63" s="2">
        <v>18</v>
      </c>
      <c r="L63" s="2" t="str">
        <f t="shared" si="3"/>
        <v/>
      </c>
      <c r="N63" s="1" t="str">
        <f t="shared" si="61"/>
        <v>Cgst</v>
      </c>
      <c r="O63" s="3">
        <f t="shared" si="62"/>
        <v>39.51</v>
      </c>
      <c r="P63" s="1" t="str">
        <f t="shared" si="63"/>
        <v>Sgst</v>
      </c>
      <c r="Q63" s="3">
        <f t="shared" si="64"/>
        <v>39.51</v>
      </c>
      <c r="R63" s="1" t="str">
        <f t="shared" si="65"/>
        <v/>
      </c>
      <c r="S63" s="1" t="str">
        <f t="shared" si="66"/>
        <v/>
      </c>
      <c r="T63" s="5">
        <f t="shared" si="67"/>
        <v>518</v>
      </c>
      <c r="U63" s="1"/>
      <c r="W63" s="1"/>
      <c r="X63" s="3"/>
      <c r="Y63" s="1" t="str">
        <f t="shared" si="68"/>
        <v>Cr</v>
      </c>
      <c r="Z63" s="2" t="str">
        <f t="shared" si="69"/>
        <v>Himachal Pradesh</v>
      </c>
      <c r="AA63" s="1" t="str">
        <f t="shared" si="70"/>
        <v>India</v>
      </c>
      <c r="AB63" s="2" t="s">
        <v>62</v>
      </c>
      <c r="AC63" s="2" t="str">
        <f t="shared" si="71"/>
        <v>Himachal Pradesh</v>
      </c>
      <c r="AD63" s="2" t="str">
        <f t="shared" si="72"/>
        <v>Himachal Pradesh</v>
      </c>
      <c r="AE63" s="1" t="str">
        <f t="shared" si="73"/>
        <v>Round Off</v>
      </c>
      <c r="AF63" s="3">
        <f t="shared" si="74"/>
        <v>-0.03</v>
      </c>
      <c r="AG63" s="5">
        <f t="shared" si="75"/>
        <v>518.03</v>
      </c>
      <c r="AH63" s="2" t="str">
        <f t="shared" si="76"/>
        <v>Sold to RAJ UNIQUE ELECTRICAL against Invoice No. 1862 dated 09-08-2025 with a total invoice amount of Rs.5,118.00.</v>
      </c>
      <c r="AI63" s="2">
        <v>9</v>
      </c>
      <c r="AJ63" s="2">
        <f t="shared" si="77"/>
        <v>1862</v>
      </c>
      <c r="AK63" s="2" t="str">
        <f t="shared" si="78"/>
        <v>Regular</v>
      </c>
      <c r="AL63" s="2" t="str">
        <f t="shared" si="79"/>
        <v/>
      </c>
      <c r="AN63" s="10"/>
    </row>
    <row r="64" spans="1:40" x14ac:dyDescent="0.25">
      <c r="A64" s="8" t="s">
        <v>31</v>
      </c>
      <c r="B64" s="1" t="str">
        <f t="shared" si="55"/>
        <v>Accounting Invoice</v>
      </c>
      <c r="C64" s="11">
        <f t="shared" si="7"/>
        <v>1863</v>
      </c>
      <c r="D64" s="9">
        <f t="shared" si="80"/>
        <v>45878</v>
      </c>
      <c r="E64" s="2">
        <f t="shared" si="57"/>
        <v>1863</v>
      </c>
      <c r="F64" s="9">
        <f t="shared" si="58"/>
        <v>45878</v>
      </c>
      <c r="G64" s="2" t="s">
        <v>37</v>
      </c>
      <c r="H64" s="1" t="str">
        <f t="shared" si="59"/>
        <v>SALE 12% GST</v>
      </c>
      <c r="I64" s="4">
        <v>2053.5700000000002</v>
      </c>
      <c r="J64" s="1" t="str">
        <f t="shared" si="60"/>
        <v>Dr</v>
      </c>
      <c r="K64" s="2">
        <v>12</v>
      </c>
      <c r="L64" s="2" t="str">
        <f t="shared" si="3"/>
        <v/>
      </c>
      <c r="N64" s="1" t="str">
        <f t="shared" si="61"/>
        <v>Cgst</v>
      </c>
      <c r="O64" s="3">
        <f t="shared" si="62"/>
        <v>123.21</v>
      </c>
      <c r="P64" s="1" t="str">
        <f t="shared" si="63"/>
        <v>Sgst</v>
      </c>
      <c r="Q64" s="3">
        <f t="shared" si="64"/>
        <v>123.21</v>
      </c>
      <c r="R64" s="1" t="str">
        <f t="shared" si="65"/>
        <v/>
      </c>
      <c r="S64" s="1" t="str">
        <f t="shared" si="66"/>
        <v/>
      </c>
      <c r="T64" s="5">
        <f t="shared" si="67"/>
        <v>2300</v>
      </c>
      <c r="U64" s="1"/>
      <c r="W64" s="1"/>
      <c r="X64" s="3"/>
      <c r="Y64" s="1" t="str">
        <f t="shared" si="68"/>
        <v>Cr</v>
      </c>
      <c r="Z64" s="2" t="str">
        <f t="shared" si="69"/>
        <v>Himachal Pradesh</v>
      </c>
      <c r="AA64" s="1" t="str">
        <f t="shared" si="70"/>
        <v>India</v>
      </c>
      <c r="AC64" s="2" t="str">
        <f t="shared" si="71"/>
        <v>Himachal Pradesh</v>
      </c>
      <c r="AD64" s="2" t="str">
        <f t="shared" si="72"/>
        <v>Himachal Pradesh</v>
      </c>
      <c r="AE64" s="1" t="str">
        <f t="shared" si="73"/>
        <v>Round Off</v>
      </c>
      <c r="AF64" s="3">
        <f t="shared" si="74"/>
        <v>0.01</v>
      </c>
      <c r="AG64" s="5">
        <f t="shared" si="75"/>
        <v>2299.9899999999998</v>
      </c>
      <c r="AH64" s="2" t="str">
        <f t="shared" si="76"/>
        <v>Sold for Cash against Invoice No. 1863 dated 09-08-2025 with a total invoice amount of Rs.5,184.00.</v>
      </c>
      <c r="AI64" s="2">
        <v>9</v>
      </c>
      <c r="AJ64" s="2">
        <f t="shared" si="77"/>
        <v>1863</v>
      </c>
      <c r="AK64" s="2" t="str">
        <f t="shared" si="78"/>
        <v>Unregistered/Consumer</v>
      </c>
      <c r="AL64" s="2" t="str">
        <f t="shared" si="79"/>
        <v/>
      </c>
    </row>
    <row r="65" spans="1:40" x14ac:dyDescent="0.25">
      <c r="A65" s="8" t="s">
        <v>31</v>
      </c>
      <c r="B65" s="1" t="str">
        <f t="shared" si="55"/>
        <v>Accounting Invoice</v>
      </c>
      <c r="C65" s="11">
        <f>C64+0</f>
        <v>1863</v>
      </c>
      <c r="D65" s="9">
        <f t="shared" si="80"/>
        <v>45878</v>
      </c>
      <c r="E65" s="2">
        <f t="shared" si="57"/>
        <v>1863</v>
      </c>
      <c r="F65" s="9">
        <f t="shared" si="58"/>
        <v>45878</v>
      </c>
      <c r="G65" s="2" t="s">
        <v>37</v>
      </c>
      <c r="H65" s="1" t="str">
        <f t="shared" si="59"/>
        <v>SALE 18% GST</v>
      </c>
      <c r="I65" s="4">
        <v>2443.75</v>
      </c>
      <c r="J65" s="1" t="str">
        <f t="shared" si="60"/>
        <v>Dr</v>
      </c>
      <c r="K65" s="2">
        <v>18</v>
      </c>
      <c r="L65" s="2" t="str">
        <f t="shared" si="3"/>
        <v/>
      </c>
      <c r="N65" s="1" t="str">
        <f t="shared" si="61"/>
        <v>Cgst</v>
      </c>
      <c r="O65" s="3">
        <f t="shared" si="62"/>
        <v>219.94</v>
      </c>
      <c r="P65" s="1" t="str">
        <f t="shared" si="63"/>
        <v>Sgst</v>
      </c>
      <c r="Q65" s="3">
        <f t="shared" si="64"/>
        <v>219.94</v>
      </c>
      <c r="R65" s="1" t="str">
        <f t="shared" si="65"/>
        <v/>
      </c>
      <c r="S65" s="1" t="str">
        <f t="shared" si="66"/>
        <v/>
      </c>
      <c r="T65" s="5">
        <f t="shared" si="67"/>
        <v>2884</v>
      </c>
      <c r="U65" s="1"/>
      <c r="W65" s="1"/>
      <c r="X65" s="3"/>
      <c r="Y65" s="1" t="str">
        <f t="shared" si="68"/>
        <v>Cr</v>
      </c>
      <c r="Z65" s="2" t="str">
        <f t="shared" si="69"/>
        <v>Himachal Pradesh</v>
      </c>
      <c r="AA65" s="1" t="str">
        <f t="shared" si="70"/>
        <v>India</v>
      </c>
      <c r="AC65" s="2" t="str">
        <f t="shared" si="71"/>
        <v>Himachal Pradesh</v>
      </c>
      <c r="AD65" s="2" t="str">
        <f t="shared" si="72"/>
        <v>Himachal Pradesh</v>
      </c>
      <c r="AE65" s="1" t="str">
        <f t="shared" si="73"/>
        <v>Round Off</v>
      </c>
      <c r="AF65" s="3">
        <f t="shared" si="74"/>
        <v>0.37</v>
      </c>
      <c r="AG65" s="5">
        <f t="shared" si="75"/>
        <v>2883.63</v>
      </c>
      <c r="AH65" s="2" t="str">
        <f t="shared" si="76"/>
        <v>Sold for Cash against Invoice No. 1863 dated 09-08-2025 with a total invoice amount of Rs.5,184.00.</v>
      </c>
      <c r="AI65" s="2">
        <v>9</v>
      </c>
      <c r="AJ65" s="2">
        <f t="shared" si="77"/>
        <v>1863</v>
      </c>
      <c r="AK65" s="2" t="str">
        <f t="shared" si="78"/>
        <v>Unregistered/Consumer</v>
      </c>
      <c r="AL65" s="2" t="str">
        <f t="shared" si="79"/>
        <v/>
      </c>
      <c r="AN65" s="10"/>
    </row>
    <row r="66" spans="1:40" x14ac:dyDescent="0.25">
      <c r="A66" s="8" t="s">
        <v>31</v>
      </c>
      <c r="B66" s="1" t="str">
        <f t="shared" si="55"/>
        <v>Accounting Invoice</v>
      </c>
      <c r="C66" s="11">
        <f t="shared" si="7"/>
        <v>1864</v>
      </c>
      <c r="D66" s="9">
        <f t="shared" si="80"/>
        <v>45878</v>
      </c>
      <c r="E66" s="2">
        <f t="shared" si="57"/>
        <v>1864</v>
      </c>
      <c r="F66" s="9">
        <f t="shared" si="58"/>
        <v>45878</v>
      </c>
      <c r="G66" s="2" t="s">
        <v>37</v>
      </c>
      <c r="H66" s="1" t="str">
        <f t="shared" si="59"/>
        <v>SALE 18% GST</v>
      </c>
      <c r="I66" s="4">
        <v>661.02</v>
      </c>
      <c r="J66" s="1" t="str">
        <f t="shared" si="60"/>
        <v>Dr</v>
      </c>
      <c r="K66" s="2">
        <v>18</v>
      </c>
      <c r="L66" s="2" t="str">
        <f t="shared" si="3"/>
        <v/>
      </c>
      <c r="N66" s="1" t="str">
        <f t="shared" si="61"/>
        <v>Cgst</v>
      </c>
      <c r="O66" s="3">
        <f t="shared" si="62"/>
        <v>59.49</v>
      </c>
      <c r="P66" s="1" t="str">
        <f t="shared" si="63"/>
        <v>Sgst</v>
      </c>
      <c r="Q66" s="3">
        <f t="shared" si="64"/>
        <v>59.49</v>
      </c>
      <c r="R66" s="1" t="str">
        <f t="shared" si="65"/>
        <v/>
      </c>
      <c r="S66" s="1" t="str">
        <f t="shared" si="66"/>
        <v/>
      </c>
      <c r="T66" s="5">
        <f t="shared" si="67"/>
        <v>780</v>
      </c>
      <c r="U66" s="1"/>
      <c r="W66" s="1"/>
      <c r="X66" s="3"/>
      <c r="Y66" s="1" t="str">
        <f t="shared" si="68"/>
        <v>Cr</v>
      </c>
      <c r="Z66" s="2" t="str">
        <f t="shared" si="69"/>
        <v>Himachal Pradesh</v>
      </c>
      <c r="AA66" s="1" t="str">
        <f t="shared" si="70"/>
        <v>India</v>
      </c>
      <c r="AC66" s="2" t="str">
        <f t="shared" si="71"/>
        <v>Himachal Pradesh</v>
      </c>
      <c r="AD66" s="2" t="str">
        <f t="shared" si="72"/>
        <v>Himachal Pradesh</v>
      </c>
      <c r="AE66" s="1" t="str">
        <f t="shared" si="73"/>
        <v xml:space="preserve"> </v>
      </c>
      <c r="AF66" s="3">
        <f t="shared" si="74"/>
        <v>0</v>
      </c>
      <c r="AG66" s="5">
        <f t="shared" si="75"/>
        <v>780</v>
      </c>
      <c r="AH66" s="2" t="str">
        <f t="shared" si="76"/>
        <v>Sold for Cash against Invoice No. 1864 dated 09-08-2025 with a total invoice amount of Rs.780.00.</v>
      </c>
      <c r="AI66" s="2">
        <v>9</v>
      </c>
      <c r="AJ66" s="2">
        <f t="shared" si="77"/>
        <v>1864</v>
      </c>
      <c r="AK66" s="2" t="str">
        <f t="shared" si="78"/>
        <v>Unregistered/Consumer</v>
      </c>
      <c r="AL66" s="2" t="str">
        <f t="shared" si="79"/>
        <v/>
      </c>
    </row>
    <row r="67" spans="1:40" x14ac:dyDescent="0.25">
      <c r="A67" s="8" t="s">
        <v>31</v>
      </c>
      <c r="B67" s="1" t="str">
        <f t="shared" si="55"/>
        <v>Accounting Invoice</v>
      </c>
      <c r="C67" s="11">
        <f t="shared" si="7"/>
        <v>1865</v>
      </c>
      <c r="D67" s="9">
        <f t="shared" si="80"/>
        <v>45878</v>
      </c>
      <c r="E67" s="2">
        <f t="shared" si="57"/>
        <v>1865</v>
      </c>
      <c r="F67" s="9">
        <f t="shared" si="58"/>
        <v>45878</v>
      </c>
      <c r="G67" s="2" t="s">
        <v>37</v>
      </c>
      <c r="H67" s="1" t="str">
        <f t="shared" si="59"/>
        <v>SALE 18% GST</v>
      </c>
      <c r="I67" s="4">
        <v>6282.04</v>
      </c>
      <c r="J67" s="1" t="str">
        <f t="shared" si="60"/>
        <v>Dr</v>
      </c>
      <c r="K67" s="2">
        <v>18</v>
      </c>
      <c r="L67" s="2" t="str">
        <f t="shared" ref="L67:L130" si="81">IF(M67&lt;&gt;"", "CGCR", "")</f>
        <v/>
      </c>
      <c r="N67" s="1" t="str">
        <f t="shared" si="61"/>
        <v>Cgst</v>
      </c>
      <c r="O67" s="3">
        <f t="shared" si="62"/>
        <v>565.38</v>
      </c>
      <c r="P67" s="1" t="str">
        <f t="shared" si="63"/>
        <v>Sgst</v>
      </c>
      <c r="Q67" s="3">
        <f t="shared" si="64"/>
        <v>565.38</v>
      </c>
      <c r="R67" s="1" t="str">
        <f t="shared" si="65"/>
        <v/>
      </c>
      <c r="S67" s="1" t="str">
        <f t="shared" si="66"/>
        <v/>
      </c>
      <c r="T67" s="5">
        <f t="shared" si="67"/>
        <v>7413</v>
      </c>
      <c r="U67" s="1"/>
      <c r="W67" s="1"/>
      <c r="X67" s="3"/>
      <c r="Y67" s="1" t="str">
        <f t="shared" si="68"/>
        <v>Cr</v>
      </c>
      <c r="Z67" s="2" t="str">
        <f t="shared" si="69"/>
        <v>Himachal Pradesh</v>
      </c>
      <c r="AA67" s="1" t="str">
        <f t="shared" si="70"/>
        <v>India</v>
      </c>
      <c r="AC67" s="2" t="str">
        <f t="shared" si="71"/>
        <v>Himachal Pradesh</v>
      </c>
      <c r="AD67" s="2" t="str">
        <f t="shared" si="72"/>
        <v>Himachal Pradesh</v>
      </c>
      <c r="AE67" s="1" t="str">
        <f t="shared" si="73"/>
        <v>Round Off</v>
      </c>
      <c r="AF67" s="3">
        <f t="shared" si="74"/>
        <v>0.2</v>
      </c>
      <c r="AG67" s="5">
        <f t="shared" si="75"/>
        <v>7412.8</v>
      </c>
      <c r="AH67" s="2" t="str">
        <f t="shared" si="76"/>
        <v>Sold for Cash against Invoice No. 1865 dated 09-08-2025 with a total invoice amount of Rs.7,413.00.</v>
      </c>
      <c r="AI67" s="2">
        <v>9</v>
      </c>
      <c r="AJ67" s="2">
        <f t="shared" si="77"/>
        <v>1865</v>
      </c>
      <c r="AK67" s="2" t="str">
        <f t="shared" si="78"/>
        <v>Unregistered/Consumer</v>
      </c>
      <c r="AL67" s="2" t="str">
        <f t="shared" si="79"/>
        <v/>
      </c>
    </row>
    <row r="68" spans="1:40" x14ac:dyDescent="0.25">
      <c r="A68" s="8" t="s">
        <v>31</v>
      </c>
      <c r="B68" s="1" t="str">
        <f t="shared" si="55"/>
        <v>Accounting Invoice</v>
      </c>
      <c r="C68" s="11">
        <f t="shared" ref="C68:C131" si="82">C67+1</f>
        <v>1866</v>
      </c>
      <c r="D68" s="9">
        <f t="shared" si="80"/>
        <v>45878</v>
      </c>
      <c r="E68" s="2">
        <f t="shared" si="57"/>
        <v>1866</v>
      </c>
      <c r="F68" s="9">
        <f t="shared" si="58"/>
        <v>45878</v>
      </c>
      <c r="G68" s="2" t="s">
        <v>37</v>
      </c>
      <c r="H68" s="1" t="str">
        <f t="shared" si="59"/>
        <v>SALE 18% GST</v>
      </c>
      <c r="I68" s="4">
        <v>3050.83</v>
      </c>
      <c r="J68" s="1" t="str">
        <f t="shared" si="60"/>
        <v>Dr</v>
      </c>
      <c r="K68" s="2">
        <v>18</v>
      </c>
      <c r="L68" s="2" t="str">
        <f t="shared" si="81"/>
        <v/>
      </c>
      <c r="N68" s="1" t="str">
        <f t="shared" si="61"/>
        <v>Cgst</v>
      </c>
      <c r="O68" s="3">
        <f t="shared" si="62"/>
        <v>274.57</v>
      </c>
      <c r="P68" s="1" t="str">
        <f t="shared" si="63"/>
        <v>Sgst</v>
      </c>
      <c r="Q68" s="3">
        <f t="shared" si="64"/>
        <v>274.57</v>
      </c>
      <c r="R68" s="1" t="str">
        <f t="shared" si="65"/>
        <v/>
      </c>
      <c r="S68" s="1" t="str">
        <f t="shared" si="66"/>
        <v/>
      </c>
      <c r="T68" s="5">
        <f t="shared" si="67"/>
        <v>3600</v>
      </c>
      <c r="U68" s="1"/>
      <c r="W68" s="1"/>
      <c r="X68" s="3"/>
      <c r="Y68" s="1" t="str">
        <f t="shared" si="68"/>
        <v>Cr</v>
      </c>
      <c r="Z68" s="2" t="str">
        <f t="shared" si="69"/>
        <v>Himachal Pradesh</v>
      </c>
      <c r="AA68" s="1" t="str">
        <f t="shared" si="70"/>
        <v>India</v>
      </c>
      <c r="AC68" s="2" t="str">
        <f t="shared" si="71"/>
        <v>Himachal Pradesh</v>
      </c>
      <c r="AD68" s="2" t="str">
        <f t="shared" si="72"/>
        <v>Himachal Pradesh</v>
      </c>
      <c r="AE68" s="1" t="str">
        <f t="shared" si="73"/>
        <v>Round Off</v>
      </c>
      <c r="AF68" s="3">
        <f t="shared" si="74"/>
        <v>0.03</v>
      </c>
      <c r="AG68" s="5">
        <f t="shared" si="75"/>
        <v>3599.97</v>
      </c>
      <c r="AH68" s="2" t="str">
        <f t="shared" si="76"/>
        <v>Sold for Cash against Invoice No. 1866 dated 09-08-2025 with a total invoice amount of Rs.3,600.00.</v>
      </c>
      <c r="AI68" s="2">
        <v>9</v>
      </c>
      <c r="AJ68" s="2">
        <f t="shared" si="77"/>
        <v>1866</v>
      </c>
      <c r="AK68" s="2" t="str">
        <f t="shared" si="78"/>
        <v>Unregistered/Consumer</v>
      </c>
      <c r="AL68" s="2" t="str">
        <f t="shared" si="79"/>
        <v/>
      </c>
    </row>
    <row r="69" spans="1:40" x14ac:dyDescent="0.25">
      <c r="A69" s="8" t="s">
        <v>31</v>
      </c>
      <c r="B69" s="1" t="str">
        <f t="shared" si="55"/>
        <v>Accounting Invoice</v>
      </c>
      <c r="C69" s="11">
        <f t="shared" si="82"/>
        <v>1867</v>
      </c>
      <c r="D69" s="9">
        <f t="shared" si="80"/>
        <v>45878</v>
      </c>
      <c r="E69" s="2">
        <f t="shared" si="57"/>
        <v>1867</v>
      </c>
      <c r="F69" s="9">
        <f t="shared" si="58"/>
        <v>45878</v>
      </c>
      <c r="G69" s="2" t="s">
        <v>37</v>
      </c>
      <c r="H69" s="1" t="str">
        <f t="shared" si="59"/>
        <v>SALE 18% GST</v>
      </c>
      <c r="I69" s="4">
        <v>1866.01</v>
      </c>
      <c r="J69" s="1" t="str">
        <f t="shared" si="60"/>
        <v>Dr</v>
      </c>
      <c r="K69" s="2">
        <v>18</v>
      </c>
      <c r="L69" s="2" t="str">
        <f t="shared" si="81"/>
        <v/>
      </c>
      <c r="N69" s="1" t="str">
        <f t="shared" si="61"/>
        <v>Cgst</v>
      </c>
      <c r="O69" s="3">
        <f t="shared" si="62"/>
        <v>167.94</v>
      </c>
      <c r="P69" s="1" t="str">
        <f t="shared" si="63"/>
        <v>Sgst</v>
      </c>
      <c r="Q69" s="3">
        <f t="shared" si="64"/>
        <v>167.94</v>
      </c>
      <c r="R69" s="1" t="str">
        <f t="shared" si="65"/>
        <v/>
      </c>
      <c r="S69" s="1" t="str">
        <f t="shared" si="66"/>
        <v/>
      </c>
      <c r="T69" s="5">
        <f t="shared" si="67"/>
        <v>2202</v>
      </c>
      <c r="U69" s="1"/>
      <c r="W69" s="1"/>
      <c r="X69" s="3"/>
      <c r="Y69" s="1" t="str">
        <f t="shared" si="68"/>
        <v>Cr</v>
      </c>
      <c r="Z69" s="2" t="str">
        <f t="shared" si="69"/>
        <v>Himachal Pradesh</v>
      </c>
      <c r="AA69" s="1" t="str">
        <f t="shared" si="70"/>
        <v>India</v>
      </c>
      <c r="AC69" s="2" t="str">
        <f t="shared" si="71"/>
        <v>Himachal Pradesh</v>
      </c>
      <c r="AD69" s="2" t="str">
        <f t="shared" si="72"/>
        <v>Himachal Pradesh</v>
      </c>
      <c r="AE69" s="1" t="str">
        <f t="shared" si="73"/>
        <v>Round Off</v>
      </c>
      <c r="AF69" s="3">
        <f t="shared" si="74"/>
        <v>0.11</v>
      </c>
      <c r="AG69" s="5">
        <f t="shared" si="75"/>
        <v>2201.89</v>
      </c>
      <c r="AH69" s="2" t="str">
        <f t="shared" si="76"/>
        <v>Sold for Cash against Invoice No. 1867 dated 09-08-2025 with a total invoice amount of Rs.2,202.00.</v>
      </c>
      <c r="AI69" s="2">
        <v>9</v>
      </c>
      <c r="AJ69" s="2">
        <f t="shared" si="77"/>
        <v>1867</v>
      </c>
      <c r="AK69" s="2" t="str">
        <f t="shared" si="78"/>
        <v>Unregistered/Consumer</v>
      </c>
      <c r="AL69" s="2" t="str">
        <f t="shared" si="79"/>
        <v/>
      </c>
    </row>
    <row r="70" spans="1:40" x14ac:dyDescent="0.25">
      <c r="A70" s="8" t="s">
        <v>31</v>
      </c>
      <c r="B70" s="1" t="str">
        <f t="shared" si="55"/>
        <v>Accounting Invoice</v>
      </c>
      <c r="C70" s="11">
        <f t="shared" si="82"/>
        <v>1868</v>
      </c>
      <c r="D70" s="9">
        <f t="shared" si="80"/>
        <v>45878</v>
      </c>
      <c r="E70" s="2">
        <f t="shared" si="57"/>
        <v>1868</v>
      </c>
      <c r="F70" s="9">
        <f t="shared" si="58"/>
        <v>45878</v>
      </c>
      <c r="G70" s="2" t="s">
        <v>37</v>
      </c>
      <c r="H70" s="1" t="str">
        <f t="shared" si="59"/>
        <v>SALE 18% GST</v>
      </c>
      <c r="I70" s="4">
        <v>1050.8</v>
      </c>
      <c r="J70" s="1" t="str">
        <f t="shared" si="60"/>
        <v>Dr</v>
      </c>
      <c r="K70" s="2">
        <v>18</v>
      </c>
      <c r="L70" s="2" t="str">
        <f t="shared" si="81"/>
        <v/>
      </c>
      <c r="N70" s="1" t="str">
        <f t="shared" si="61"/>
        <v>Cgst</v>
      </c>
      <c r="O70" s="3">
        <f t="shared" si="62"/>
        <v>94.57</v>
      </c>
      <c r="P70" s="1" t="str">
        <f t="shared" si="63"/>
        <v>Sgst</v>
      </c>
      <c r="Q70" s="3">
        <f t="shared" si="64"/>
        <v>94.57</v>
      </c>
      <c r="R70" s="1" t="str">
        <f t="shared" si="65"/>
        <v/>
      </c>
      <c r="S70" s="1" t="str">
        <f t="shared" si="66"/>
        <v/>
      </c>
      <c r="T70" s="5">
        <f t="shared" si="67"/>
        <v>1240</v>
      </c>
      <c r="U70" s="1"/>
      <c r="W70" s="1"/>
      <c r="X70" s="3"/>
      <c r="Y70" s="1" t="str">
        <f t="shared" si="68"/>
        <v>Cr</v>
      </c>
      <c r="Z70" s="2" t="str">
        <f t="shared" si="69"/>
        <v>Himachal Pradesh</v>
      </c>
      <c r="AA70" s="1" t="str">
        <f t="shared" si="70"/>
        <v>India</v>
      </c>
      <c r="AC70" s="2" t="str">
        <f t="shared" si="71"/>
        <v>Himachal Pradesh</v>
      </c>
      <c r="AD70" s="2" t="str">
        <f t="shared" si="72"/>
        <v>Himachal Pradesh</v>
      </c>
      <c r="AE70" s="1" t="str">
        <f t="shared" si="73"/>
        <v>Round Off</v>
      </c>
      <c r="AF70" s="3">
        <f t="shared" si="74"/>
        <v>0.06</v>
      </c>
      <c r="AG70" s="5">
        <f t="shared" si="75"/>
        <v>1239.94</v>
      </c>
      <c r="AH70" s="2" t="str">
        <f t="shared" si="76"/>
        <v>Sold for Cash against Invoice No. 1868 dated 09-08-2025 with a total invoice amount of Rs.1,240.00.</v>
      </c>
      <c r="AI70" s="2">
        <v>9</v>
      </c>
      <c r="AJ70" s="2">
        <f t="shared" si="77"/>
        <v>1868</v>
      </c>
      <c r="AK70" s="2" t="str">
        <f t="shared" si="78"/>
        <v>Unregistered/Consumer</v>
      </c>
      <c r="AL70" s="2" t="str">
        <f t="shared" si="79"/>
        <v/>
      </c>
    </row>
    <row r="71" spans="1:40" x14ac:dyDescent="0.25">
      <c r="A71" s="8" t="s">
        <v>31</v>
      </c>
      <c r="B71" s="1" t="str">
        <f t="shared" si="55"/>
        <v>Accounting Invoice</v>
      </c>
      <c r="C71" s="11">
        <f t="shared" si="82"/>
        <v>1869</v>
      </c>
      <c r="D71" s="9">
        <f t="shared" si="80"/>
        <v>45878</v>
      </c>
      <c r="E71" s="2">
        <f t="shared" si="57"/>
        <v>1869</v>
      </c>
      <c r="F71" s="9">
        <f t="shared" si="58"/>
        <v>45878</v>
      </c>
      <c r="G71" s="2" t="s">
        <v>37</v>
      </c>
      <c r="H71" s="1" t="str">
        <f t="shared" si="59"/>
        <v>SALE 18% GST</v>
      </c>
      <c r="I71" s="4">
        <v>1610.17</v>
      </c>
      <c r="J71" s="1" t="str">
        <f t="shared" si="60"/>
        <v>Dr</v>
      </c>
      <c r="K71" s="2">
        <v>18</v>
      </c>
      <c r="L71" s="2" t="str">
        <f t="shared" si="81"/>
        <v/>
      </c>
      <c r="N71" s="1" t="str">
        <f t="shared" si="61"/>
        <v>Cgst</v>
      </c>
      <c r="O71" s="3">
        <f t="shared" si="62"/>
        <v>144.91999999999999</v>
      </c>
      <c r="P71" s="1" t="str">
        <f t="shared" si="63"/>
        <v>Sgst</v>
      </c>
      <c r="Q71" s="3">
        <f t="shared" si="64"/>
        <v>144.91999999999999</v>
      </c>
      <c r="R71" s="1" t="str">
        <f t="shared" si="65"/>
        <v/>
      </c>
      <c r="S71" s="1" t="str">
        <f t="shared" si="66"/>
        <v/>
      </c>
      <c r="T71" s="5">
        <f t="shared" si="67"/>
        <v>1900</v>
      </c>
      <c r="U71" s="1"/>
      <c r="W71" s="1"/>
      <c r="X71" s="3"/>
      <c r="Y71" s="1" t="str">
        <f t="shared" si="68"/>
        <v>Cr</v>
      </c>
      <c r="Z71" s="2" t="str">
        <f t="shared" si="69"/>
        <v>Himachal Pradesh</v>
      </c>
      <c r="AA71" s="1" t="str">
        <f t="shared" si="70"/>
        <v>India</v>
      </c>
      <c r="AC71" s="2" t="str">
        <f t="shared" si="71"/>
        <v>Himachal Pradesh</v>
      </c>
      <c r="AD71" s="2" t="str">
        <f t="shared" si="72"/>
        <v>Himachal Pradesh</v>
      </c>
      <c r="AE71" s="1" t="str">
        <f t="shared" si="73"/>
        <v>Round Off</v>
      </c>
      <c r="AF71" s="3">
        <f t="shared" si="74"/>
        <v>-0.01</v>
      </c>
      <c r="AG71" s="5">
        <f t="shared" si="75"/>
        <v>1900.01</v>
      </c>
      <c r="AH71" s="2" t="str">
        <f t="shared" si="76"/>
        <v>Sold for Cash against Invoice No. 1869 dated 09-08-2025 with a total invoice amount of Rs.1,900.00.</v>
      </c>
      <c r="AI71" s="2">
        <v>9</v>
      </c>
      <c r="AJ71" s="2">
        <f t="shared" si="77"/>
        <v>1869</v>
      </c>
      <c r="AK71" s="2" t="str">
        <f t="shared" si="78"/>
        <v>Unregistered/Consumer</v>
      </c>
      <c r="AL71" s="2" t="str">
        <f t="shared" si="79"/>
        <v/>
      </c>
    </row>
    <row r="72" spans="1:40" x14ac:dyDescent="0.25">
      <c r="A72" s="8" t="s">
        <v>31</v>
      </c>
      <c r="B72" s="1" t="str">
        <f t="shared" si="55"/>
        <v>Accounting Invoice</v>
      </c>
      <c r="C72" s="11">
        <f t="shared" si="82"/>
        <v>1870</v>
      </c>
      <c r="D72" s="9">
        <f t="shared" si="80"/>
        <v>45880</v>
      </c>
      <c r="E72" s="2">
        <f t="shared" si="57"/>
        <v>1870</v>
      </c>
      <c r="F72" s="9">
        <f t="shared" si="58"/>
        <v>45880</v>
      </c>
      <c r="G72" s="2" t="s">
        <v>37</v>
      </c>
      <c r="H72" s="1" t="str">
        <f t="shared" si="59"/>
        <v>SALE 18% GST</v>
      </c>
      <c r="I72" s="4">
        <v>2288.14</v>
      </c>
      <c r="J72" s="1" t="str">
        <f t="shared" si="60"/>
        <v>Dr</v>
      </c>
      <c r="K72" s="2">
        <v>18</v>
      </c>
      <c r="L72" s="2" t="str">
        <f t="shared" si="81"/>
        <v/>
      </c>
      <c r="N72" s="1" t="str">
        <f t="shared" si="61"/>
        <v>Cgst</v>
      </c>
      <c r="O72" s="3">
        <f t="shared" si="62"/>
        <v>205.93</v>
      </c>
      <c r="P72" s="1" t="str">
        <f t="shared" si="63"/>
        <v>Sgst</v>
      </c>
      <c r="Q72" s="3">
        <f t="shared" si="64"/>
        <v>205.93</v>
      </c>
      <c r="R72" s="1" t="str">
        <f t="shared" si="65"/>
        <v/>
      </c>
      <c r="S72" s="1" t="str">
        <f t="shared" si="66"/>
        <v/>
      </c>
      <c r="T72" s="5">
        <f t="shared" si="67"/>
        <v>2700</v>
      </c>
      <c r="U72" s="1"/>
      <c r="W72" s="1"/>
      <c r="X72" s="3"/>
      <c r="Y72" s="1" t="str">
        <f t="shared" si="68"/>
        <v>Cr</v>
      </c>
      <c r="Z72" s="2" t="str">
        <f t="shared" si="69"/>
        <v>Himachal Pradesh</v>
      </c>
      <c r="AA72" s="1" t="str">
        <f t="shared" si="70"/>
        <v>India</v>
      </c>
      <c r="AC72" s="2" t="str">
        <f t="shared" si="71"/>
        <v>Himachal Pradesh</v>
      </c>
      <c r="AD72" s="2" t="str">
        <f t="shared" si="72"/>
        <v>Himachal Pradesh</v>
      </c>
      <c r="AE72" s="1" t="str">
        <f t="shared" si="73"/>
        <v xml:space="preserve"> </v>
      </c>
      <c r="AF72" s="3">
        <f t="shared" si="74"/>
        <v>0</v>
      </c>
      <c r="AG72" s="5">
        <f t="shared" si="75"/>
        <v>2700</v>
      </c>
      <c r="AH72" s="2" t="str">
        <f t="shared" si="76"/>
        <v>Sold for Cash against Invoice No. 1870 dated 11-08-2025 with a total invoice amount of Rs.2,700.00.</v>
      </c>
      <c r="AI72" s="2">
        <v>11</v>
      </c>
      <c r="AJ72" s="2">
        <f t="shared" si="77"/>
        <v>1870</v>
      </c>
      <c r="AK72" s="2" t="str">
        <f t="shared" si="78"/>
        <v>Unregistered/Consumer</v>
      </c>
      <c r="AL72" s="2" t="str">
        <f t="shared" si="79"/>
        <v/>
      </c>
    </row>
    <row r="73" spans="1:40" x14ac:dyDescent="0.25">
      <c r="A73" s="8" t="s">
        <v>31</v>
      </c>
      <c r="B73" s="1" t="str">
        <f t="shared" si="55"/>
        <v>Accounting Invoice</v>
      </c>
      <c r="C73" s="11">
        <f t="shared" si="82"/>
        <v>1871</v>
      </c>
      <c r="D73" s="9">
        <f t="shared" si="80"/>
        <v>45880</v>
      </c>
      <c r="E73" s="2">
        <f t="shared" si="57"/>
        <v>1871</v>
      </c>
      <c r="F73" s="9">
        <f t="shared" si="58"/>
        <v>45880</v>
      </c>
      <c r="G73" s="2" t="s">
        <v>37</v>
      </c>
      <c r="H73" s="1" t="str">
        <f t="shared" si="59"/>
        <v>SALE 18% GST</v>
      </c>
      <c r="I73" s="4">
        <v>4315</v>
      </c>
      <c r="J73" s="1" t="str">
        <f t="shared" si="60"/>
        <v>Dr</v>
      </c>
      <c r="K73" s="2">
        <v>18</v>
      </c>
      <c r="L73" s="2" t="str">
        <f t="shared" si="81"/>
        <v/>
      </c>
      <c r="N73" s="1" t="str">
        <f t="shared" si="61"/>
        <v>Cgst</v>
      </c>
      <c r="O73" s="3">
        <f t="shared" si="62"/>
        <v>388.35</v>
      </c>
      <c r="P73" s="1" t="str">
        <f t="shared" si="63"/>
        <v>Sgst</v>
      </c>
      <c r="Q73" s="3">
        <f t="shared" si="64"/>
        <v>388.35</v>
      </c>
      <c r="R73" s="1" t="str">
        <f t="shared" si="65"/>
        <v/>
      </c>
      <c r="S73" s="1" t="str">
        <f t="shared" si="66"/>
        <v/>
      </c>
      <c r="T73" s="5">
        <f t="shared" si="67"/>
        <v>5092</v>
      </c>
      <c r="U73" s="1"/>
      <c r="W73" s="1"/>
      <c r="X73" s="3"/>
      <c r="Y73" s="1" t="str">
        <f t="shared" si="68"/>
        <v>Cr</v>
      </c>
      <c r="Z73" s="2" t="str">
        <f t="shared" si="69"/>
        <v>Himachal Pradesh</v>
      </c>
      <c r="AA73" s="1" t="str">
        <f t="shared" si="70"/>
        <v>India</v>
      </c>
      <c r="AC73" s="2" t="str">
        <f t="shared" si="71"/>
        <v>Himachal Pradesh</v>
      </c>
      <c r="AD73" s="2" t="str">
        <f t="shared" si="72"/>
        <v>Himachal Pradesh</v>
      </c>
      <c r="AE73" s="1" t="str">
        <f t="shared" si="73"/>
        <v>Round Off</v>
      </c>
      <c r="AF73" s="3">
        <f t="shared" si="74"/>
        <v>0.3</v>
      </c>
      <c r="AG73" s="5">
        <f t="shared" si="75"/>
        <v>5091.7</v>
      </c>
      <c r="AH73" s="2" t="str">
        <f t="shared" si="76"/>
        <v>Sold for Cash against Invoice No. 1871 dated 11-08-2025 with a total invoice amount of Rs.19,488.00.</v>
      </c>
      <c r="AI73" s="2">
        <v>11</v>
      </c>
      <c r="AJ73" s="2">
        <f t="shared" si="77"/>
        <v>1871</v>
      </c>
      <c r="AK73" s="2" t="str">
        <f t="shared" si="78"/>
        <v>Unregistered/Consumer</v>
      </c>
      <c r="AL73" s="2" t="str">
        <f t="shared" si="79"/>
        <v/>
      </c>
    </row>
    <row r="74" spans="1:40" x14ac:dyDescent="0.25">
      <c r="A74" s="8" t="s">
        <v>31</v>
      </c>
      <c r="B74" s="1" t="str">
        <f t="shared" si="55"/>
        <v>Accounting Invoice</v>
      </c>
      <c r="C74" s="11">
        <f>C73+0</f>
        <v>1871</v>
      </c>
      <c r="D74" s="9">
        <f t="shared" si="80"/>
        <v>45880</v>
      </c>
      <c r="E74" s="2">
        <f t="shared" si="57"/>
        <v>1871</v>
      </c>
      <c r="F74" s="9">
        <f t="shared" si="58"/>
        <v>45880</v>
      </c>
      <c r="G74" s="2" t="s">
        <v>37</v>
      </c>
      <c r="H74" s="1" t="str">
        <f t="shared" si="59"/>
        <v>SALE 18% GST</v>
      </c>
      <c r="I74" s="4">
        <v>12200</v>
      </c>
      <c r="J74" s="1" t="str">
        <f t="shared" si="60"/>
        <v>Dr</v>
      </c>
      <c r="K74" s="2">
        <v>18</v>
      </c>
      <c r="L74" s="2" t="str">
        <f t="shared" si="81"/>
        <v/>
      </c>
      <c r="N74" s="1" t="str">
        <f t="shared" si="61"/>
        <v>Cgst</v>
      </c>
      <c r="O74" s="3">
        <f t="shared" si="62"/>
        <v>1098</v>
      </c>
      <c r="P74" s="1" t="str">
        <f t="shared" si="63"/>
        <v>Sgst</v>
      </c>
      <c r="Q74" s="3">
        <f t="shared" si="64"/>
        <v>1098</v>
      </c>
      <c r="R74" s="1" t="str">
        <f t="shared" si="65"/>
        <v/>
      </c>
      <c r="S74" s="1" t="str">
        <f t="shared" si="66"/>
        <v/>
      </c>
      <c r="T74" s="5">
        <f t="shared" si="67"/>
        <v>14396</v>
      </c>
      <c r="U74" s="1"/>
      <c r="W74" s="1"/>
      <c r="X74" s="3"/>
      <c r="Y74" s="1" t="str">
        <f t="shared" si="68"/>
        <v>Cr</v>
      </c>
      <c r="Z74" s="2" t="str">
        <f t="shared" si="69"/>
        <v>Himachal Pradesh</v>
      </c>
      <c r="AA74" s="1" t="str">
        <f t="shared" si="70"/>
        <v>India</v>
      </c>
      <c r="AC74" s="2" t="str">
        <f t="shared" si="71"/>
        <v>Himachal Pradesh</v>
      </c>
      <c r="AD74" s="2" t="str">
        <f t="shared" si="72"/>
        <v>Himachal Pradesh</v>
      </c>
      <c r="AE74" s="1" t="str">
        <f t="shared" si="73"/>
        <v xml:space="preserve"> </v>
      </c>
      <c r="AF74" s="3">
        <f t="shared" si="74"/>
        <v>0</v>
      </c>
      <c r="AG74" s="5">
        <f t="shared" si="75"/>
        <v>14396</v>
      </c>
      <c r="AH74" s="2" t="str">
        <f t="shared" si="76"/>
        <v>Sold for Cash against Invoice No. 1871 dated 11-08-2025 with a total invoice amount of Rs.19,488.00.</v>
      </c>
      <c r="AI74" s="2">
        <v>11</v>
      </c>
      <c r="AJ74" s="2">
        <f t="shared" si="77"/>
        <v>1871</v>
      </c>
      <c r="AK74" s="2" t="str">
        <f t="shared" si="78"/>
        <v>Unregistered/Consumer</v>
      </c>
      <c r="AL74" s="2" t="str">
        <f t="shared" si="79"/>
        <v/>
      </c>
    </row>
    <row r="75" spans="1:40" x14ac:dyDescent="0.25">
      <c r="A75" s="8" t="s">
        <v>31</v>
      </c>
      <c r="B75" s="1" t="str">
        <f t="shared" si="55"/>
        <v>Accounting Invoice</v>
      </c>
      <c r="C75" s="11">
        <f t="shared" si="82"/>
        <v>1872</v>
      </c>
      <c r="D75" s="9">
        <f t="shared" si="80"/>
        <v>45880</v>
      </c>
      <c r="E75" s="2">
        <f t="shared" si="57"/>
        <v>1872</v>
      </c>
      <c r="F75" s="9">
        <f t="shared" si="58"/>
        <v>45880</v>
      </c>
      <c r="G75" s="2" t="s">
        <v>37</v>
      </c>
      <c r="H75" s="1" t="str">
        <f t="shared" si="59"/>
        <v>SALE 28% GST</v>
      </c>
      <c r="I75" s="4">
        <v>16104.88</v>
      </c>
      <c r="J75" s="1" t="str">
        <f t="shared" si="60"/>
        <v>Dr</v>
      </c>
      <c r="K75" s="2">
        <v>28</v>
      </c>
      <c r="L75" s="2" t="str">
        <f t="shared" si="81"/>
        <v/>
      </c>
      <c r="N75" s="1" t="str">
        <f t="shared" si="61"/>
        <v>Cgst</v>
      </c>
      <c r="O75" s="3">
        <f t="shared" si="62"/>
        <v>2254.6799999999998</v>
      </c>
      <c r="P75" s="1" t="str">
        <f t="shared" si="63"/>
        <v>Sgst</v>
      </c>
      <c r="Q75" s="3">
        <f t="shared" si="64"/>
        <v>2254.6799999999998</v>
      </c>
      <c r="R75" s="1" t="str">
        <f t="shared" si="65"/>
        <v/>
      </c>
      <c r="S75" s="1" t="str">
        <f t="shared" si="66"/>
        <v/>
      </c>
      <c r="T75" s="5">
        <f t="shared" si="67"/>
        <v>20614</v>
      </c>
      <c r="U75" s="1"/>
      <c r="W75" s="1"/>
      <c r="X75" s="3"/>
      <c r="Y75" s="1" t="str">
        <f t="shared" si="68"/>
        <v>Cr</v>
      </c>
      <c r="Z75" s="2" t="str">
        <f t="shared" si="69"/>
        <v>Himachal Pradesh</v>
      </c>
      <c r="AA75" s="1" t="str">
        <f t="shared" si="70"/>
        <v>India</v>
      </c>
      <c r="AC75" s="2" t="str">
        <f t="shared" si="71"/>
        <v>Himachal Pradesh</v>
      </c>
      <c r="AD75" s="2" t="str">
        <f t="shared" si="72"/>
        <v>Himachal Pradesh</v>
      </c>
      <c r="AE75" s="1" t="str">
        <f t="shared" si="73"/>
        <v>Round Off</v>
      </c>
      <c r="AF75" s="3">
        <f t="shared" si="74"/>
        <v>-0.24</v>
      </c>
      <c r="AG75" s="5">
        <f t="shared" si="75"/>
        <v>20614.240000000002</v>
      </c>
      <c r="AH75" s="2" t="str">
        <f t="shared" si="76"/>
        <v>Sold for Cash against Invoice No. 1872 dated 11-08-2025 with a total invoice amount of Rs.20,614.00.</v>
      </c>
      <c r="AI75" s="2">
        <v>11</v>
      </c>
      <c r="AJ75" s="2">
        <f t="shared" si="77"/>
        <v>1872</v>
      </c>
      <c r="AK75" s="2" t="str">
        <f t="shared" si="78"/>
        <v>Unregistered/Consumer</v>
      </c>
      <c r="AL75" s="2" t="str">
        <f t="shared" si="79"/>
        <v/>
      </c>
    </row>
    <row r="76" spans="1:40" x14ac:dyDescent="0.25">
      <c r="A76" s="8" t="s">
        <v>31</v>
      </c>
      <c r="B76" s="1" t="str">
        <f t="shared" si="55"/>
        <v>Accounting Invoice</v>
      </c>
      <c r="C76" s="11">
        <f t="shared" si="82"/>
        <v>1873</v>
      </c>
      <c r="D76" s="9">
        <f t="shared" si="80"/>
        <v>45880</v>
      </c>
      <c r="E76" s="2">
        <f t="shared" si="57"/>
        <v>1873</v>
      </c>
      <c r="F76" s="9">
        <f t="shared" si="58"/>
        <v>45880</v>
      </c>
      <c r="G76" s="2" t="s">
        <v>37</v>
      </c>
      <c r="H76" s="1" t="str">
        <f t="shared" si="59"/>
        <v>SALE 18% GST</v>
      </c>
      <c r="I76" s="4">
        <v>1864.5</v>
      </c>
      <c r="J76" s="1" t="str">
        <f t="shared" si="60"/>
        <v>Dr</v>
      </c>
      <c r="K76" s="2">
        <v>18</v>
      </c>
      <c r="L76" s="2" t="str">
        <f t="shared" si="81"/>
        <v/>
      </c>
      <c r="N76" s="1" t="str">
        <f t="shared" si="61"/>
        <v>Cgst</v>
      </c>
      <c r="O76" s="3">
        <f t="shared" si="62"/>
        <v>167.81</v>
      </c>
      <c r="P76" s="1" t="str">
        <f t="shared" si="63"/>
        <v>Sgst</v>
      </c>
      <c r="Q76" s="3">
        <f t="shared" si="64"/>
        <v>167.81</v>
      </c>
      <c r="R76" s="1" t="str">
        <f t="shared" si="65"/>
        <v/>
      </c>
      <c r="S76" s="1" t="str">
        <f t="shared" si="66"/>
        <v/>
      </c>
      <c r="T76" s="5">
        <f t="shared" si="67"/>
        <v>2200</v>
      </c>
      <c r="U76" s="1"/>
      <c r="W76" s="1"/>
      <c r="X76" s="3"/>
      <c r="Y76" s="1" t="str">
        <f t="shared" si="68"/>
        <v>Cr</v>
      </c>
      <c r="Z76" s="2" t="str">
        <f t="shared" si="69"/>
        <v>Himachal Pradesh</v>
      </c>
      <c r="AA76" s="1" t="str">
        <f t="shared" si="70"/>
        <v>India</v>
      </c>
      <c r="AC76" s="2" t="str">
        <f t="shared" si="71"/>
        <v>Himachal Pradesh</v>
      </c>
      <c r="AD76" s="2" t="str">
        <f t="shared" si="72"/>
        <v>Himachal Pradesh</v>
      </c>
      <c r="AE76" s="1" t="str">
        <f t="shared" si="73"/>
        <v>Round Off</v>
      </c>
      <c r="AF76" s="3">
        <f t="shared" si="74"/>
        <v>-0.12</v>
      </c>
      <c r="AG76" s="5">
        <f t="shared" si="75"/>
        <v>2200.12</v>
      </c>
      <c r="AH76" s="2" t="str">
        <f t="shared" si="76"/>
        <v>Sold for Cash against Invoice No. 1873 dated 11-08-2025 with a total invoice amount of Rs.2,200.00.</v>
      </c>
      <c r="AI76" s="2">
        <v>11</v>
      </c>
      <c r="AJ76" s="2">
        <f t="shared" si="77"/>
        <v>1873</v>
      </c>
      <c r="AK76" s="2" t="str">
        <f t="shared" si="78"/>
        <v>Unregistered/Consumer</v>
      </c>
      <c r="AL76" s="2" t="str">
        <f t="shared" si="79"/>
        <v/>
      </c>
    </row>
    <row r="77" spans="1:40" x14ac:dyDescent="0.25">
      <c r="A77" s="8" t="s">
        <v>31</v>
      </c>
      <c r="B77" s="1" t="str">
        <f t="shared" si="55"/>
        <v>Accounting Invoice</v>
      </c>
      <c r="C77" s="11">
        <f t="shared" si="82"/>
        <v>1874</v>
      </c>
      <c r="D77" s="9">
        <f t="shared" si="80"/>
        <v>45880</v>
      </c>
      <c r="E77" s="2">
        <f t="shared" si="57"/>
        <v>1874</v>
      </c>
      <c r="F77" s="9">
        <f t="shared" si="58"/>
        <v>45880</v>
      </c>
      <c r="G77" s="2" t="s">
        <v>37</v>
      </c>
      <c r="H77" s="1" t="str">
        <f t="shared" si="59"/>
        <v>SALE 18% GST</v>
      </c>
      <c r="I77" s="4">
        <v>3008.47</v>
      </c>
      <c r="J77" s="1" t="str">
        <f t="shared" si="60"/>
        <v>Dr</v>
      </c>
      <c r="K77" s="2">
        <v>18</v>
      </c>
      <c r="L77" s="2" t="str">
        <f t="shared" si="81"/>
        <v/>
      </c>
      <c r="N77" s="1" t="str">
        <f t="shared" si="61"/>
        <v>Cgst</v>
      </c>
      <c r="O77" s="3">
        <f t="shared" si="62"/>
        <v>270.76</v>
      </c>
      <c r="P77" s="1" t="str">
        <f t="shared" si="63"/>
        <v>Sgst</v>
      </c>
      <c r="Q77" s="3">
        <f t="shared" si="64"/>
        <v>270.76</v>
      </c>
      <c r="R77" s="1" t="str">
        <f t="shared" si="65"/>
        <v/>
      </c>
      <c r="S77" s="1" t="str">
        <f t="shared" si="66"/>
        <v/>
      </c>
      <c r="T77" s="5">
        <f t="shared" si="67"/>
        <v>3550</v>
      </c>
      <c r="U77" s="1"/>
      <c r="W77" s="1"/>
      <c r="X77" s="3"/>
      <c r="Y77" s="1" t="str">
        <f t="shared" si="68"/>
        <v>Cr</v>
      </c>
      <c r="Z77" s="2" t="str">
        <f t="shared" si="69"/>
        <v>Himachal Pradesh</v>
      </c>
      <c r="AA77" s="1" t="str">
        <f t="shared" si="70"/>
        <v>India</v>
      </c>
      <c r="AC77" s="2" t="str">
        <f t="shared" si="71"/>
        <v>Himachal Pradesh</v>
      </c>
      <c r="AD77" s="2" t="str">
        <f t="shared" si="72"/>
        <v>Himachal Pradesh</v>
      </c>
      <c r="AE77" s="1" t="str">
        <f t="shared" si="73"/>
        <v>Round Off</v>
      </c>
      <c r="AF77" s="3">
        <f t="shared" si="74"/>
        <v>0.01</v>
      </c>
      <c r="AG77" s="5">
        <f t="shared" si="75"/>
        <v>3549.99</v>
      </c>
      <c r="AH77" s="2" t="str">
        <f t="shared" si="76"/>
        <v>Sold for Cash against Invoice No. 1874 dated 11-08-2025 with a total invoice amount of Rs.3,550.00.</v>
      </c>
      <c r="AI77" s="2">
        <v>11</v>
      </c>
      <c r="AJ77" s="2">
        <f t="shared" si="77"/>
        <v>1874</v>
      </c>
      <c r="AK77" s="2" t="str">
        <f t="shared" si="78"/>
        <v>Unregistered/Consumer</v>
      </c>
      <c r="AL77" s="2" t="str">
        <f t="shared" si="79"/>
        <v/>
      </c>
    </row>
    <row r="78" spans="1:40" x14ac:dyDescent="0.25">
      <c r="A78" s="8" t="s">
        <v>31</v>
      </c>
      <c r="B78" s="1" t="str">
        <f t="shared" si="55"/>
        <v>Accounting Invoice</v>
      </c>
      <c r="C78" s="11">
        <f t="shared" si="82"/>
        <v>1875</v>
      </c>
      <c r="D78" s="9">
        <f t="shared" si="80"/>
        <v>45880</v>
      </c>
      <c r="E78" s="2">
        <f t="shared" si="57"/>
        <v>1875</v>
      </c>
      <c r="F78" s="9">
        <f t="shared" si="58"/>
        <v>45880</v>
      </c>
      <c r="G78" s="2" t="s">
        <v>53</v>
      </c>
      <c r="H78" s="1" t="str">
        <f t="shared" si="59"/>
        <v>SALE 18% GST</v>
      </c>
      <c r="I78" s="4">
        <v>1535.69</v>
      </c>
      <c r="J78" s="1" t="str">
        <f t="shared" si="60"/>
        <v>Dr</v>
      </c>
      <c r="K78" s="2">
        <v>18</v>
      </c>
      <c r="L78" s="2" t="str">
        <f t="shared" si="81"/>
        <v/>
      </c>
      <c r="N78" s="1" t="str">
        <f t="shared" si="61"/>
        <v>Cgst</v>
      </c>
      <c r="O78" s="3">
        <f t="shared" si="62"/>
        <v>138.21</v>
      </c>
      <c r="P78" s="1" t="str">
        <f t="shared" si="63"/>
        <v>Sgst</v>
      </c>
      <c r="Q78" s="3">
        <f t="shared" si="64"/>
        <v>138.21</v>
      </c>
      <c r="R78" s="1" t="str">
        <f t="shared" si="65"/>
        <v/>
      </c>
      <c r="S78" s="1" t="str">
        <f t="shared" si="66"/>
        <v/>
      </c>
      <c r="T78" s="5">
        <f t="shared" si="67"/>
        <v>1812</v>
      </c>
      <c r="U78" s="1"/>
      <c r="W78" s="1"/>
      <c r="X78" s="3"/>
      <c r="Y78" s="1" t="str">
        <f t="shared" si="68"/>
        <v>Cr</v>
      </c>
      <c r="Z78" s="2" t="str">
        <f t="shared" si="69"/>
        <v>Himachal Pradesh</v>
      </c>
      <c r="AA78" s="1" t="str">
        <f t="shared" si="70"/>
        <v>India</v>
      </c>
      <c r="AB78" s="2" t="s">
        <v>62</v>
      </c>
      <c r="AC78" s="2" t="str">
        <f t="shared" si="71"/>
        <v>Himachal Pradesh</v>
      </c>
      <c r="AD78" s="2" t="str">
        <f t="shared" si="72"/>
        <v>Himachal Pradesh</v>
      </c>
      <c r="AE78" s="1" t="str">
        <f t="shared" si="73"/>
        <v>Round Off</v>
      </c>
      <c r="AF78" s="3">
        <f t="shared" si="74"/>
        <v>-0.11</v>
      </c>
      <c r="AG78" s="5">
        <f t="shared" si="75"/>
        <v>1812.11</v>
      </c>
      <c r="AH78" s="2" t="str">
        <f t="shared" si="76"/>
        <v>Sold to RAJ UNIQUE ELECTRICAL against Invoice No. 1875 dated 11-08-2025 with a total invoice amount of Rs.1,812.00.</v>
      </c>
      <c r="AI78" s="2">
        <v>11</v>
      </c>
      <c r="AJ78" s="2">
        <f t="shared" si="77"/>
        <v>1875</v>
      </c>
      <c r="AK78" s="2" t="str">
        <f t="shared" si="78"/>
        <v>Regular</v>
      </c>
      <c r="AL78" s="2" t="str">
        <f t="shared" si="79"/>
        <v/>
      </c>
    </row>
    <row r="79" spans="1:40" x14ac:dyDescent="0.25">
      <c r="A79" s="8" t="s">
        <v>31</v>
      </c>
      <c r="B79" s="1" t="str">
        <f t="shared" si="55"/>
        <v>Accounting Invoice</v>
      </c>
      <c r="C79" s="11">
        <f t="shared" si="82"/>
        <v>1876</v>
      </c>
      <c r="D79" s="9">
        <f t="shared" si="80"/>
        <v>45881</v>
      </c>
      <c r="E79" s="2">
        <f t="shared" si="57"/>
        <v>1876</v>
      </c>
      <c r="F79" s="9">
        <f t="shared" si="58"/>
        <v>45881</v>
      </c>
      <c r="G79" s="2" t="s">
        <v>37</v>
      </c>
      <c r="H79" s="1" t="str">
        <f t="shared" si="59"/>
        <v>SALE 12% GST</v>
      </c>
      <c r="I79" s="4">
        <v>6160.71</v>
      </c>
      <c r="J79" s="1" t="str">
        <f t="shared" si="60"/>
        <v>Dr</v>
      </c>
      <c r="K79" s="2">
        <v>12</v>
      </c>
      <c r="L79" s="2" t="str">
        <f t="shared" si="81"/>
        <v/>
      </c>
      <c r="N79" s="1" t="str">
        <f t="shared" si="61"/>
        <v>Cgst</v>
      </c>
      <c r="O79" s="3">
        <f t="shared" si="62"/>
        <v>369.64</v>
      </c>
      <c r="P79" s="1" t="str">
        <f t="shared" si="63"/>
        <v>Sgst</v>
      </c>
      <c r="Q79" s="3">
        <f t="shared" si="64"/>
        <v>369.64</v>
      </c>
      <c r="R79" s="1" t="str">
        <f t="shared" si="65"/>
        <v/>
      </c>
      <c r="S79" s="1" t="str">
        <f t="shared" si="66"/>
        <v/>
      </c>
      <c r="T79" s="5">
        <f t="shared" si="67"/>
        <v>6900</v>
      </c>
      <c r="U79" s="1"/>
      <c r="W79" s="1"/>
      <c r="X79" s="3"/>
      <c r="Y79" s="1" t="str">
        <f t="shared" si="68"/>
        <v>Cr</v>
      </c>
      <c r="Z79" s="2" t="str">
        <f t="shared" si="69"/>
        <v>Himachal Pradesh</v>
      </c>
      <c r="AA79" s="1" t="str">
        <f t="shared" si="70"/>
        <v>India</v>
      </c>
      <c r="AC79" s="2" t="str">
        <f t="shared" si="71"/>
        <v>Himachal Pradesh</v>
      </c>
      <c r="AD79" s="2" t="str">
        <f t="shared" si="72"/>
        <v>Himachal Pradesh</v>
      </c>
      <c r="AE79" s="1" t="str">
        <f t="shared" si="73"/>
        <v>Round Off</v>
      </c>
      <c r="AF79" s="3">
        <f t="shared" si="74"/>
        <v>0.01</v>
      </c>
      <c r="AG79" s="5">
        <f t="shared" si="75"/>
        <v>6899.99</v>
      </c>
      <c r="AH79" s="2" t="str">
        <f t="shared" si="76"/>
        <v>Sold for Cash against Invoice No. 1876 dated 12-08-2025 with a total invoice amount of Rs.6,900.00.</v>
      </c>
      <c r="AI79" s="2">
        <v>12</v>
      </c>
      <c r="AJ79" s="2">
        <f t="shared" si="77"/>
        <v>1876</v>
      </c>
      <c r="AK79" s="2" t="str">
        <f t="shared" si="78"/>
        <v>Unregistered/Consumer</v>
      </c>
      <c r="AL79" s="2" t="str">
        <f t="shared" si="79"/>
        <v/>
      </c>
    </row>
    <row r="80" spans="1:40" x14ac:dyDescent="0.25">
      <c r="A80" s="8" t="s">
        <v>31</v>
      </c>
      <c r="B80" s="1" t="str">
        <f t="shared" si="55"/>
        <v>Accounting Invoice</v>
      </c>
      <c r="C80" s="11">
        <f t="shared" si="82"/>
        <v>1877</v>
      </c>
      <c r="D80" s="9">
        <f t="shared" si="80"/>
        <v>45881</v>
      </c>
      <c r="E80" s="2">
        <f t="shared" si="57"/>
        <v>1877</v>
      </c>
      <c r="F80" s="9">
        <f t="shared" si="58"/>
        <v>45881</v>
      </c>
      <c r="G80" s="2" t="s">
        <v>37</v>
      </c>
      <c r="H80" s="1" t="str">
        <f t="shared" si="59"/>
        <v>SALE 18% GST</v>
      </c>
      <c r="I80" s="4">
        <v>3319.29</v>
      </c>
      <c r="J80" s="1" t="str">
        <f t="shared" si="60"/>
        <v>Dr</v>
      </c>
      <c r="K80" s="2">
        <v>18</v>
      </c>
      <c r="L80" s="2" t="str">
        <f t="shared" si="81"/>
        <v/>
      </c>
      <c r="N80" s="1" t="str">
        <f t="shared" si="61"/>
        <v>Cgst</v>
      </c>
      <c r="O80" s="3">
        <f t="shared" si="62"/>
        <v>298.74</v>
      </c>
      <c r="P80" s="1" t="str">
        <f t="shared" si="63"/>
        <v>Sgst</v>
      </c>
      <c r="Q80" s="3">
        <f t="shared" si="64"/>
        <v>298.74</v>
      </c>
      <c r="R80" s="1" t="str">
        <f t="shared" si="65"/>
        <v/>
      </c>
      <c r="S80" s="1" t="str">
        <f t="shared" si="66"/>
        <v/>
      </c>
      <c r="T80" s="5">
        <f t="shared" si="67"/>
        <v>3917</v>
      </c>
      <c r="U80" s="1"/>
      <c r="W80" s="1"/>
      <c r="X80" s="3"/>
      <c r="Y80" s="1" t="str">
        <f t="shared" si="68"/>
        <v>Cr</v>
      </c>
      <c r="Z80" s="2" t="str">
        <f t="shared" si="69"/>
        <v>Himachal Pradesh</v>
      </c>
      <c r="AA80" s="1" t="str">
        <f t="shared" si="70"/>
        <v>India</v>
      </c>
      <c r="AC80" s="2" t="str">
        <f t="shared" si="71"/>
        <v>Himachal Pradesh</v>
      </c>
      <c r="AD80" s="2" t="str">
        <f t="shared" si="72"/>
        <v>Himachal Pradesh</v>
      </c>
      <c r="AE80" s="1" t="str">
        <f t="shared" si="73"/>
        <v>Round Off</v>
      </c>
      <c r="AF80" s="3">
        <f t="shared" si="74"/>
        <v>0.23</v>
      </c>
      <c r="AG80" s="5">
        <f t="shared" si="75"/>
        <v>3916.77</v>
      </c>
      <c r="AH80" s="2" t="str">
        <f t="shared" si="76"/>
        <v>Sold for Cash against Invoice No. 1877 dated 12-08-2025 with a total invoice amount of Rs.3,917.00.</v>
      </c>
      <c r="AI80" s="2">
        <v>12</v>
      </c>
      <c r="AJ80" s="2">
        <f t="shared" si="77"/>
        <v>1877</v>
      </c>
      <c r="AK80" s="2" t="str">
        <f t="shared" si="78"/>
        <v>Unregistered/Consumer</v>
      </c>
      <c r="AL80" s="2" t="str">
        <f t="shared" si="79"/>
        <v/>
      </c>
    </row>
    <row r="81" spans="1:38" x14ac:dyDescent="0.25">
      <c r="A81" s="8" t="s">
        <v>31</v>
      </c>
      <c r="B81" s="1" t="str">
        <f t="shared" si="55"/>
        <v>Accounting Invoice</v>
      </c>
      <c r="C81" s="11">
        <f t="shared" si="82"/>
        <v>1878</v>
      </c>
      <c r="D81" s="9">
        <f t="shared" si="80"/>
        <v>45881</v>
      </c>
      <c r="E81" s="2">
        <f t="shared" si="57"/>
        <v>1878</v>
      </c>
      <c r="F81" s="9">
        <f t="shared" si="58"/>
        <v>45881</v>
      </c>
      <c r="G81" s="2" t="s">
        <v>37</v>
      </c>
      <c r="H81" s="1" t="str">
        <f t="shared" si="59"/>
        <v>SALE 18% GST</v>
      </c>
      <c r="I81" s="4">
        <v>3245.76</v>
      </c>
      <c r="J81" s="1" t="str">
        <f t="shared" si="60"/>
        <v>Dr</v>
      </c>
      <c r="K81" s="2">
        <v>18</v>
      </c>
      <c r="L81" s="2" t="str">
        <f t="shared" si="81"/>
        <v/>
      </c>
      <c r="N81" s="1" t="str">
        <f t="shared" si="61"/>
        <v>Cgst</v>
      </c>
      <c r="O81" s="3">
        <f t="shared" si="62"/>
        <v>292.12</v>
      </c>
      <c r="P81" s="1" t="str">
        <f t="shared" si="63"/>
        <v>Sgst</v>
      </c>
      <c r="Q81" s="3">
        <f t="shared" si="64"/>
        <v>292.12</v>
      </c>
      <c r="R81" s="1" t="str">
        <f t="shared" si="65"/>
        <v/>
      </c>
      <c r="S81" s="1" t="str">
        <f t="shared" si="66"/>
        <v/>
      </c>
      <c r="T81" s="5">
        <f t="shared" si="67"/>
        <v>3830</v>
      </c>
      <c r="U81" s="1"/>
      <c r="W81" s="1"/>
      <c r="X81" s="3"/>
      <c r="Y81" s="1" t="str">
        <f t="shared" si="68"/>
        <v>Cr</v>
      </c>
      <c r="Z81" s="2" t="str">
        <f t="shared" si="69"/>
        <v>Himachal Pradesh</v>
      </c>
      <c r="AA81" s="1" t="str">
        <f t="shared" si="70"/>
        <v>India</v>
      </c>
      <c r="AC81" s="2" t="str">
        <f t="shared" si="71"/>
        <v>Himachal Pradesh</v>
      </c>
      <c r="AD81" s="2" t="str">
        <f t="shared" si="72"/>
        <v>Himachal Pradesh</v>
      </c>
      <c r="AE81" s="1" t="str">
        <f t="shared" si="73"/>
        <v xml:space="preserve"> </v>
      </c>
      <c r="AF81" s="3">
        <f t="shared" si="74"/>
        <v>0</v>
      </c>
      <c r="AG81" s="5">
        <f t="shared" si="75"/>
        <v>3830</v>
      </c>
      <c r="AH81" s="2" t="str">
        <f t="shared" si="76"/>
        <v>Sold for Cash against Invoice No. 1878 dated 12-08-2025 with a total invoice amount of Rs.3,830.00.</v>
      </c>
      <c r="AI81" s="2">
        <v>12</v>
      </c>
      <c r="AJ81" s="2">
        <f t="shared" si="77"/>
        <v>1878</v>
      </c>
      <c r="AK81" s="2" t="str">
        <f t="shared" si="78"/>
        <v>Unregistered/Consumer</v>
      </c>
      <c r="AL81" s="2" t="str">
        <f t="shared" si="79"/>
        <v/>
      </c>
    </row>
    <row r="82" spans="1:38" x14ac:dyDescent="0.25">
      <c r="A82" s="8" t="s">
        <v>31</v>
      </c>
      <c r="B82" s="1" t="str">
        <f t="shared" si="55"/>
        <v>Accounting Invoice</v>
      </c>
      <c r="C82" s="11">
        <f t="shared" si="82"/>
        <v>1879</v>
      </c>
      <c r="D82" s="9">
        <f t="shared" si="80"/>
        <v>45881</v>
      </c>
      <c r="E82" s="2">
        <f t="shared" si="57"/>
        <v>1879</v>
      </c>
      <c r="F82" s="9">
        <f t="shared" si="58"/>
        <v>45881</v>
      </c>
      <c r="G82" s="2" t="s">
        <v>37</v>
      </c>
      <c r="H82" s="1" t="str">
        <f t="shared" si="59"/>
        <v>SALE 18% GST</v>
      </c>
      <c r="I82" s="4">
        <v>4900.8</v>
      </c>
      <c r="J82" s="1" t="str">
        <f t="shared" si="60"/>
        <v>Dr</v>
      </c>
      <c r="K82" s="2">
        <v>18</v>
      </c>
      <c r="L82" s="2" t="str">
        <f t="shared" si="81"/>
        <v/>
      </c>
      <c r="N82" s="1" t="str">
        <f t="shared" si="61"/>
        <v>Cgst</v>
      </c>
      <c r="O82" s="3">
        <f t="shared" si="62"/>
        <v>441.07</v>
      </c>
      <c r="P82" s="1" t="str">
        <f t="shared" si="63"/>
        <v>Sgst</v>
      </c>
      <c r="Q82" s="3">
        <f t="shared" si="64"/>
        <v>441.07</v>
      </c>
      <c r="R82" s="1" t="str">
        <f t="shared" si="65"/>
        <v/>
      </c>
      <c r="S82" s="1" t="str">
        <f t="shared" si="66"/>
        <v/>
      </c>
      <c r="T82" s="5">
        <f t="shared" si="67"/>
        <v>5783</v>
      </c>
      <c r="U82" s="1"/>
      <c r="W82" s="1"/>
      <c r="X82" s="3"/>
      <c r="Y82" s="1" t="str">
        <f t="shared" si="68"/>
        <v>Cr</v>
      </c>
      <c r="Z82" s="2" t="str">
        <f t="shared" si="69"/>
        <v>Himachal Pradesh</v>
      </c>
      <c r="AA82" s="1" t="str">
        <f t="shared" si="70"/>
        <v>India</v>
      </c>
      <c r="AC82" s="2" t="str">
        <f t="shared" si="71"/>
        <v>Himachal Pradesh</v>
      </c>
      <c r="AD82" s="2" t="str">
        <f t="shared" si="72"/>
        <v>Himachal Pradesh</v>
      </c>
      <c r="AE82" s="1" t="str">
        <f t="shared" si="73"/>
        <v>Round Off</v>
      </c>
      <c r="AF82" s="3">
        <f t="shared" si="74"/>
        <v>0.06</v>
      </c>
      <c r="AG82" s="5">
        <f t="shared" si="75"/>
        <v>5782.94</v>
      </c>
      <c r="AH82" s="2" t="str">
        <f t="shared" si="76"/>
        <v>Sold for Cash against Invoice No. 1879 dated 12-08-2025 with a total invoice amount of Rs.5,783.00.</v>
      </c>
      <c r="AI82" s="2">
        <v>12</v>
      </c>
      <c r="AJ82" s="2">
        <f t="shared" si="77"/>
        <v>1879</v>
      </c>
      <c r="AK82" s="2" t="str">
        <f t="shared" si="78"/>
        <v>Unregistered/Consumer</v>
      </c>
      <c r="AL82" s="2" t="str">
        <f t="shared" si="79"/>
        <v/>
      </c>
    </row>
    <row r="83" spans="1:38" x14ac:dyDescent="0.25">
      <c r="A83" s="8" t="s">
        <v>31</v>
      </c>
      <c r="B83" s="1" t="str">
        <f t="shared" si="55"/>
        <v>Accounting Invoice</v>
      </c>
      <c r="C83" s="11">
        <f t="shared" si="82"/>
        <v>1880</v>
      </c>
      <c r="D83" s="9">
        <f t="shared" si="80"/>
        <v>45881</v>
      </c>
      <c r="E83" s="2">
        <f t="shared" si="57"/>
        <v>1880</v>
      </c>
      <c r="F83" s="9">
        <f t="shared" si="58"/>
        <v>45881</v>
      </c>
      <c r="G83" s="2" t="s">
        <v>37</v>
      </c>
      <c r="H83" s="1" t="str">
        <f t="shared" si="59"/>
        <v>SALE 18% GST</v>
      </c>
      <c r="I83" s="4">
        <v>3008.47</v>
      </c>
      <c r="J83" s="1" t="str">
        <f t="shared" si="60"/>
        <v>Dr</v>
      </c>
      <c r="K83" s="2">
        <v>18</v>
      </c>
      <c r="L83" s="2" t="str">
        <f t="shared" si="81"/>
        <v/>
      </c>
      <c r="N83" s="1" t="str">
        <f t="shared" si="61"/>
        <v>Cgst</v>
      </c>
      <c r="O83" s="3">
        <f t="shared" si="62"/>
        <v>270.76</v>
      </c>
      <c r="P83" s="1" t="str">
        <f t="shared" si="63"/>
        <v>Sgst</v>
      </c>
      <c r="Q83" s="3">
        <f t="shared" si="64"/>
        <v>270.76</v>
      </c>
      <c r="R83" s="1" t="str">
        <f t="shared" si="65"/>
        <v/>
      </c>
      <c r="S83" s="1" t="str">
        <f t="shared" si="66"/>
        <v/>
      </c>
      <c r="T83" s="5">
        <f t="shared" si="67"/>
        <v>3550</v>
      </c>
      <c r="U83" s="1"/>
      <c r="W83" s="1"/>
      <c r="X83" s="3"/>
      <c r="Y83" s="1" t="str">
        <f t="shared" si="68"/>
        <v>Cr</v>
      </c>
      <c r="Z83" s="2" t="str">
        <f t="shared" si="69"/>
        <v>Himachal Pradesh</v>
      </c>
      <c r="AA83" s="1" t="str">
        <f t="shared" si="70"/>
        <v>India</v>
      </c>
      <c r="AC83" s="2" t="str">
        <f t="shared" si="71"/>
        <v>Himachal Pradesh</v>
      </c>
      <c r="AD83" s="2" t="str">
        <f t="shared" si="72"/>
        <v>Himachal Pradesh</v>
      </c>
      <c r="AE83" s="1" t="str">
        <f t="shared" si="73"/>
        <v>Round Off</v>
      </c>
      <c r="AF83" s="3">
        <f t="shared" si="74"/>
        <v>0.01</v>
      </c>
      <c r="AG83" s="5">
        <f t="shared" si="75"/>
        <v>3549.99</v>
      </c>
      <c r="AH83" s="2" t="str">
        <f t="shared" si="76"/>
        <v>Sold for Cash against Invoice No. 1880 dated 12-08-2025 with a total invoice amount of Rs.3,550.00.</v>
      </c>
      <c r="AI83" s="2">
        <v>12</v>
      </c>
      <c r="AJ83" s="2">
        <f t="shared" si="77"/>
        <v>1880</v>
      </c>
      <c r="AK83" s="2" t="str">
        <f t="shared" si="78"/>
        <v>Unregistered/Consumer</v>
      </c>
      <c r="AL83" s="2" t="str">
        <f t="shared" si="79"/>
        <v/>
      </c>
    </row>
    <row r="84" spans="1:38" x14ac:dyDescent="0.25">
      <c r="A84" s="8" t="s">
        <v>31</v>
      </c>
      <c r="B84" s="1" t="str">
        <f t="shared" si="55"/>
        <v>Accounting Invoice</v>
      </c>
      <c r="C84" s="11">
        <f t="shared" si="82"/>
        <v>1881</v>
      </c>
      <c r="D84" s="9">
        <f t="shared" si="80"/>
        <v>45882</v>
      </c>
      <c r="E84" s="2">
        <f t="shared" si="57"/>
        <v>1881</v>
      </c>
      <c r="F84" s="9">
        <f t="shared" si="58"/>
        <v>45882</v>
      </c>
      <c r="G84" s="2" t="s">
        <v>37</v>
      </c>
      <c r="H84" s="1" t="str">
        <f t="shared" si="59"/>
        <v>SALE 12% GST</v>
      </c>
      <c r="I84" s="4">
        <v>2232.15</v>
      </c>
      <c r="J84" s="1" t="str">
        <f t="shared" si="60"/>
        <v>Dr</v>
      </c>
      <c r="K84" s="2">
        <v>12</v>
      </c>
      <c r="L84" s="2" t="str">
        <f t="shared" si="81"/>
        <v/>
      </c>
      <c r="N84" s="1" t="str">
        <f t="shared" si="61"/>
        <v>Cgst</v>
      </c>
      <c r="O84" s="3">
        <f t="shared" si="62"/>
        <v>133.93</v>
      </c>
      <c r="P84" s="1" t="str">
        <f t="shared" si="63"/>
        <v>Sgst</v>
      </c>
      <c r="Q84" s="3">
        <f t="shared" si="64"/>
        <v>133.93</v>
      </c>
      <c r="R84" s="1" t="str">
        <f t="shared" si="65"/>
        <v/>
      </c>
      <c r="S84" s="1" t="str">
        <f t="shared" si="66"/>
        <v/>
      </c>
      <c r="T84" s="5">
        <f t="shared" si="67"/>
        <v>2500</v>
      </c>
      <c r="U84" s="1"/>
      <c r="W84" s="1"/>
      <c r="X84" s="3"/>
      <c r="Y84" s="1" t="str">
        <f t="shared" si="68"/>
        <v>Cr</v>
      </c>
      <c r="Z84" s="2" t="str">
        <f t="shared" si="69"/>
        <v>Himachal Pradesh</v>
      </c>
      <c r="AA84" s="1" t="str">
        <f t="shared" si="70"/>
        <v>India</v>
      </c>
      <c r="AC84" s="2" t="str">
        <f t="shared" si="71"/>
        <v>Himachal Pradesh</v>
      </c>
      <c r="AD84" s="2" t="str">
        <f t="shared" si="72"/>
        <v>Himachal Pradesh</v>
      </c>
      <c r="AE84" s="1" t="str">
        <f t="shared" si="73"/>
        <v>Round Off</v>
      </c>
      <c r="AF84" s="3">
        <f t="shared" si="74"/>
        <v>-0.01</v>
      </c>
      <c r="AG84" s="5">
        <f t="shared" si="75"/>
        <v>2500.0100000000002</v>
      </c>
      <c r="AH84" s="2" t="str">
        <f t="shared" si="76"/>
        <v>Sold for Cash against Invoice No. 1881 dated 13-08-2025 with a total invoice amount of Rs.2,500.00.</v>
      </c>
      <c r="AI84" s="2">
        <v>13</v>
      </c>
      <c r="AJ84" s="2">
        <f t="shared" si="77"/>
        <v>1881</v>
      </c>
      <c r="AK84" s="2" t="str">
        <f t="shared" si="78"/>
        <v>Unregistered/Consumer</v>
      </c>
      <c r="AL84" s="2" t="str">
        <f t="shared" si="79"/>
        <v/>
      </c>
    </row>
    <row r="85" spans="1:38" x14ac:dyDescent="0.25">
      <c r="A85" s="8" t="s">
        <v>31</v>
      </c>
      <c r="B85" s="1" t="str">
        <f t="shared" si="55"/>
        <v>Accounting Invoice</v>
      </c>
      <c r="C85" s="11">
        <f t="shared" si="82"/>
        <v>1882</v>
      </c>
      <c r="D85" s="9">
        <f t="shared" si="80"/>
        <v>45882</v>
      </c>
      <c r="E85" s="2">
        <f t="shared" si="57"/>
        <v>1882</v>
      </c>
      <c r="F85" s="9">
        <f t="shared" si="58"/>
        <v>45882</v>
      </c>
      <c r="G85" s="2" t="s">
        <v>37</v>
      </c>
      <c r="H85" s="1" t="str">
        <f t="shared" si="59"/>
        <v>SALE 18% GST</v>
      </c>
      <c r="I85" s="4">
        <v>2735.29</v>
      </c>
      <c r="J85" s="1" t="str">
        <f t="shared" si="60"/>
        <v>Dr</v>
      </c>
      <c r="K85" s="2">
        <v>18</v>
      </c>
      <c r="L85" s="2" t="str">
        <f t="shared" si="81"/>
        <v/>
      </c>
      <c r="N85" s="1" t="str">
        <f t="shared" si="61"/>
        <v>Cgst</v>
      </c>
      <c r="O85" s="3">
        <f t="shared" si="62"/>
        <v>246.18</v>
      </c>
      <c r="P85" s="1" t="str">
        <f t="shared" si="63"/>
        <v>Sgst</v>
      </c>
      <c r="Q85" s="3">
        <f t="shared" si="64"/>
        <v>246.18</v>
      </c>
      <c r="R85" s="1" t="str">
        <f t="shared" si="65"/>
        <v/>
      </c>
      <c r="S85" s="1" t="str">
        <f t="shared" si="66"/>
        <v/>
      </c>
      <c r="T85" s="5">
        <f t="shared" si="67"/>
        <v>3228</v>
      </c>
      <c r="U85" s="1"/>
      <c r="W85" s="1"/>
      <c r="X85" s="3"/>
      <c r="Y85" s="1" t="str">
        <f t="shared" si="68"/>
        <v>Cr</v>
      </c>
      <c r="Z85" s="2" t="str">
        <f t="shared" si="69"/>
        <v>Himachal Pradesh</v>
      </c>
      <c r="AA85" s="1" t="str">
        <f t="shared" si="70"/>
        <v>India</v>
      </c>
      <c r="AC85" s="2" t="str">
        <f t="shared" si="71"/>
        <v>Himachal Pradesh</v>
      </c>
      <c r="AD85" s="2" t="str">
        <f t="shared" si="72"/>
        <v>Himachal Pradesh</v>
      </c>
      <c r="AE85" s="1" t="str">
        <f t="shared" si="73"/>
        <v>Round Off</v>
      </c>
      <c r="AF85" s="3">
        <f t="shared" si="74"/>
        <v>0.35</v>
      </c>
      <c r="AG85" s="5">
        <f t="shared" si="75"/>
        <v>3227.65</v>
      </c>
      <c r="AH85" s="2" t="str">
        <f t="shared" si="76"/>
        <v>Sold for Cash against Invoice No. 1882 dated 13-08-2025 with a total invoice amount of Rs.3,228.00.</v>
      </c>
      <c r="AI85" s="2">
        <v>13</v>
      </c>
      <c r="AJ85" s="2">
        <f t="shared" si="77"/>
        <v>1882</v>
      </c>
      <c r="AK85" s="2" t="str">
        <f t="shared" si="78"/>
        <v>Unregistered/Consumer</v>
      </c>
      <c r="AL85" s="2" t="str">
        <f t="shared" si="79"/>
        <v/>
      </c>
    </row>
    <row r="86" spans="1:38" x14ac:dyDescent="0.25">
      <c r="A86" s="8" t="s">
        <v>31</v>
      </c>
      <c r="B86" s="1" t="str">
        <f t="shared" si="55"/>
        <v>Accounting Invoice</v>
      </c>
      <c r="C86" s="11">
        <f t="shared" si="82"/>
        <v>1883</v>
      </c>
      <c r="D86" s="9">
        <f t="shared" si="80"/>
        <v>45882</v>
      </c>
      <c r="E86" s="2">
        <f t="shared" si="57"/>
        <v>1883</v>
      </c>
      <c r="F86" s="9">
        <f t="shared" si="58"/>
        <v>45882</v>
      </c>
      <c r="G86" s="2" t="s">
        <v>37</v>
      </c>
      <c r="H86" s="1" t="str">
        <f t="shared" si="59"/>
        <v>SALE 12% GST</v>
      </c>
      <c r="I86" s="4">
        <v>4107.1400000000003</v>
      </c>
      <c r="J86" s="1" t="str">
        <f t="shared" si="60"/>
        <v>Dr</v>
      </c>
      <c r="K86" s="2">
        <v>12</v>
      </c>
      <c r="L86" s="2" t="str">
        <f t="shared" si="81"/>
        <v/>
      </c>
      <c r="N86" s="1" t="str">
        <f t="shared" si="61"/>
        <v>Cgst</v>
      </c>
      <c r="O86" s="3">
        <f t="shared" si="62"/>
        <v>246.43</v>
      </c>
      <c r="P86" s="1" t="str">
        <f t="shared" si="63"/>
        <v>Sgst</v>
      </c>
      <c r="Q86" s="3">
        <f t="shared" si="64"/>
        <v>246.43</v>
      </c>
      <c r="R86" s="1" t="str">
        <f t="shared" si="65"/>
        <v/>
      </c>
      <c r="S86" s="1" t="str">
        <f t="shared" si="66"/>
        <v/>
      </c>
      <c r="T86" s="5">
        <f t="shared" si="67"/>
        <v>4600</v>
      </c>
      <c r="U86" s="1"/>
      <c r="W86" s="1"/>
      <c r="X86" s="3"/>
      <c r="Y86" s="1" t="str">
        <f t="shared" si="68"/>
        <v>Cr</v>
      </c>
      <c r="Z86" s="2" t="str">
        <f t="shared" si="69"/>
        <v>Himachal Pradesh</v>
      </c>
      <c r="AA86" s="1" t="str">
        <f t="shared" si="70"/>
        <v>India</v>
      </c>
      <c r="AC86" s="2" t="str">
        <f t="shared" si="71"/>
        <v>Himachal Pradesh</v>
      </c>
      <c r="AD86" s="2" t="str">
        <f t="shared" si="72"/>
        <v>Himachal Pradesh</v>
      </c>
      <c r="AE86" s="1" t="str">
        <f t="shared" si="73"/>
        <v xml:space="preserve"> </v>
      </c>
      <c r="AF86" s="3">
        <f t="shared" si="74"/>
        <v>0</v>
      </c>
      <c r="AG86" s="5">
        <f t="shared" si="75"/>
        <v>4600</v>
      </c>
      <c r="AH86" s="2" t="str">
        <f t="shared" si="76"/>
        <v>Sold for Cash against Invoice No. 1883 dated 13-08-2025 with a total invoice amount of Rs.4,600.00.</v>
      </c>
      <c r="AI86" s="2">
        <v>13</v>
      </c>
      <c r="AJ86" s="2">
        <f t="shared" si="77"/>
        <v>1883</v>
      </c>
      <c r="AK86" s="2" t="str">
        <f t="shared" si="78"/>
        <v>Unregistered/Consumer</v>
      </c>
      <c r="AL86" s="2" t="str">
        <f t="shared" si="79"/>
        <v/>
      </c>
    </row>
    <row r="87" spans="1:38" x14ac:dyDescent="0.25">
      <c r="A87" s="8" t="s">
        <v>31</v>
      </c>
      <c r="B87" s="1" t="str">
        <f t="shared" ref="B87:B150" si="83">+IF(A87="","","Accounting Invoice")</f>
        <v>Accounting Invoice</v>
      </c>
      <c r="C87" s="11">
        <f t="shared" si="82"/>
        <v>1884</v>
      </c>
      <c r="D87" s="9">
        <f t="shared" si="80"/>
        <v>45883</v>
      </c>
      <c r="E87" s="2">
        <f t="shared" ref="E87:E150" si="84">IF(C87&lt;&gt;"", C87, "")</f>
        <v>1884</v>
      </c>
      <c r="F87" s="9">
        <f t="shared" ref="F87:F150" si="85">IF(D87&lt;&gt;"", D87, "")</f>
        <v>45883</v>
      </c>
      <c r="G87" s="2" t="s">
        <v>37</v>
      </c>
      <c r="H87" s="1" t="str">
        <f t="shared" ref="H87:H150" si="86">IF(AC87="","",IF(AC87=Z87,"SALE "&amp;K87&amp;"% GST","SALE "&amp;K87&amp;"% CST"))</f>
        <v>SALE 18% GST</v>
      </c>
      <c r="I87" s="4">
        <v>2267.81</v>
      </c>
      <c r="J87" s="1" t="str">
        <f t="shared" ref="J87:J150" si="87">+IF(I87="","","Dr")</f>
        <v>Dr</v>
      </c>
      <c r="K87" s="2">
        <v>18</v>
      </c>
      <c r="L87" s="2" t="str">
        <f t="shared" si="81"/>
        <v/>
      </c>
      <c r="N87" s="1" t="str">
        <f t="shared" ref="N87:N150" si="88">IF(AC87="","",IF(AC87=AD87,"Cgst",""))</f>
        <v>Cgst</v>
      </c>
      <c r="O87" s="3">
        <f t="shared" ref="O87:O150" si="89">IF(N87="","",(I87*K87%)/2)</f>
        <v>204.1</v>
      </c>
      <c r="P87" s="1" t="str">
        <f t="shared" ref="P87:P150" si="90">+IF(AC87="","",IF(AC87=AD87,"Sgst",""))</f>
        <v>Sgst</v>
      </c>
      <c r="Q87" s="3">
        <f t="shared" ref="Q87:Q150" si="91">O87</f>
        <v>204.1</v>
      </c>
      <c r="R87" s="1" t="str">
        <f t="shared" ref="R87:R150" si="92">+IF(AC87="","",IF(AC87=Z87,"","Igst"))</f>
        <v/>
      </c>
      <c r="S87" s="1" t="str">
        <f t="shared" ref="S87:S150" si="93">IF(R87="","",(I87*K87%))</f>
        <v/>
      </c>
      <c r="T87" s="5">
        <f t="shared" ref="T87:T150" si="94">IF(H87="","",
   IF(S87="",
      ROUND(O87+Q87+I87+M87 - AM87,0),
      IF(O87="",
         ROUND(I87+S87+M87 - AM87,0),
         ROUND(O87+S87+I87+M87 - AM87,0)
      )
   )
)</f>
        <v>2676</v>
      </c>
      <c r="U87" s="1"/>
      <c r="W87" s="1"/>
      <c r="X87" s="3"/>
      <c r="Y87" s="1" t="str">
        <f t="shared" ref="Y87:Y150" si="95">+IF(T87="","","Cr")</f>
        <v>Cr</v>
      </c>
      <c r="Z87" s="2" t="str">
        <f t="shared" ref="Z87:Z150" si="96">IF(LEFT(AB87,2)="01","Jammu and Kashmir",
IF(LEFT(AB87,2)="02","Himachal Pradesh",
IF(LEFT(AB87,2)="03","Punjab",
IF(LEFT(AB87,2)="04","Chandigarh",
IF(LEFT(AB87,2)="05","Uttarakhand",
IF(LEFT(AB87,2)="06","Haryana",
IF(LEFT(AB87,2)="07","Delhi",
IF(LEFT(AB87,2)="08","Rajasthan",
IF(LEFT(AB87,2)="09","Uttar Pradesh",
IF(LEFT(AB87,2)="10","Bihar",
IF(LEFT(AB87,2)="11","Sikkim",
IF(LEFT(AB87,2)="12","Arunachal Pradesh",
IF(LEFT(AB87,2)="13","Nagaland",
IF(LEFT(AB87,2)="14","Manipur",
IF(LEFT(AB87,2)="15","Mizoram",
IF(LEFT(AB87,2)="16","Tripura",
IF(LEFT(AB87,2)="17","Meghalaya",
IF(LEFT(AB87,2)="18","Assam",
IF(LEFT(AB87,2)="19","West Bengal",
IF(LEFT(AB87,2)="20","Jharkhand",
IF(LEFT(AB87,2)="21","Odisha",
IF(LEFT(AB87,2)="22","Chattisgarh",
IF(LEFT(AB87,2)="23","Madhya Pradesh",
IF(LEFT(AB87,2)="24","Gujarat",
IF(LEFT(AB87,2)="26","Dadra and Nagar Haveli and Daman and Diu",
IF(LEFT(AB87,2)="27","Maharashtra",
IF(LEFT(AB87,2)="28","Andhra Pradesh",
IF(LEFT(AB87,2)="29","Karnataka",
IF(LEFT(AB87,2)="30","Goa",
IF(LEFT(AB87,2)="31","Lakshadweep",
IF(LEFT(AB87,2)="32","Kerala",
IF(LEFT(AB87,2)="33","Tamil Nadu",
IF(LEFT(AB87,2)="34","Puducherry",
IF(LEFT(AB87,2)="35","Andaman and Nicobar Islands",
IF(LEFT(AB87,2)="36","Telangana",
IF(LEFT(AB87,2)="37","Andhra Pradesh",
IF(LEFT(AB87,2)="38","Ladakh",
IF(LEFT(AB87,2)="97","Other Territory",
IF(LEFT(AB87,2)="99","Centre Jurisdiction","Himachal Pradesh")))))))))))))))))))))))))))))))))))
))))</f>
        <v>Himachal Pradesh</v>
      </c>
      <c r="AA87" s="1" t="str">
        <f t="shared" ref="AA87:AA150" si="97">IF(Z87="","","India")</f>
        <v>India</v>
      </c>
      <c r="AC87" s="2" t="str">
        <f t="shared" ref="AC87:AC150" si="98">IF(AA87="","","Himachal Pradesh")</f>
        <v>Himachal Pradesh</v>
      </c>
      <c r="AD87" s="2" t="str">
        <f t="shared" ref="AD87:AD150" si="99">Z87</f>
        <v>Himachal Pradesh</v>
      </c>
      <c r="AE87" s="1" t="str">
        <f t="shared" ref="AE87:AE150" si="100">IF(AG87="","",IF(T87=AG87," ","Round Off"))</f>
        <v>Round Off</v>
      </c>
      <c r="AF87" s="3">
        <f t="shared" ref="AF87:AF150" si="101">IF(AE87="","",T87-AG87)</f>
        <v>-0.01</v>
      </c>
      <c r="AG87" s="5">
        <f t="shared" ref="AG87:AG150" si="102">IF(H87="","",
    IF(S87="",
        (M87+O87+Q87+I87-AM87),
        IF(O87="",
            (I87+S87-AM87)
        )
    )
)</f>
        <v>2676.01</v>
      </c>
      <c r="AH87" s="2" t="str">
        <f t="shared" ref="AH87:AH150" si="103">IF(AND(G87&lt;&gt;"",E87&lt;&gt;"",D87&lt;&gt;""),
   IF(G87="CASH",
      "Sold for Cash against Invoice No. "&amp;E87&amp;" dated "&amp;TEXT(D87,"dd-mm-yyyy")&amp;" with a total invoice amount of Rs."&amp;TEXT(SUMIF(E:E,E87,T:T),"#,##0.00")&amp;".",
      "Sold to "&amp;G87&amp;" against Invoice No. "&amp;E87&amp;" dated "&amp;TEXT(D87,"dd-mm-yyyy")&amp;" with a total invoice amount of Rs."&amp;TEXT(SUMIF(E:E,E87,T:T),"#,##0.00")&amp;"."
   ),
   ""
)</f>
        <v>Sold for Cash against Invoice No. 1884 dated 14-08-2025 with a total invoice amount of Rs.2,676.00.</v>
      </c>
      <c r="AI87" s="2">
        <v>14</v>
      </c>
      <c r="AJ87" s="2">
        <f t="shared" ref="AJ87:AJ150" si="104">C87</f>
        <v>1884</v>
      </c>
      <c r="AK87" s="2" t="str">
        <f t="shared" ref="AK87:AK150" si="105">IF(ISBLANK(AB87), "Unregistered/Consumer", "Regular")</f>
        <v>Unregistered/Consumer</v>
      </c>
      <c r="AL87" s="2" t="str">
        <f t="shared" ref="AL87:AL150" si="106">IF(AM87&lt;&gt;"", "Discount", "")</f>
        <v/>
      </c>
    </row>
    <row r="88" spans="1:38" x14ac:dyDescent="0.25">
      <c r="A88" s="8" t="s">
        <v>31</v>
      </c>
      <c r="B88" s="1" t="str">
        <f t="shared" si="83"/>
        <v>Accounting Invoice</v>
      </c>
      <c r="C88" s="11">
        <f t="shared" si="82"/>
        <v>1885</v>
      </c>
      <c r="D88" s="9">
        <f t="shared" si="80"/>
        <v>45883</v>
      </c>
      <c r="E88" s="2">
        <f t="shared" si="84"/>
        <v>1885</v>
      </c>
      <c r="F88" s="9">
        <f t="shared" si="85"/>
        <v>45883</v>
      </c>
      <c r="G88" s="2" t="s">
        <v>37</v>
      </c>
      <c r="H88" s="1" t="str">
        <f t="shared" si="86"/>
        <v>SALE 18% GST</v>
      </c>
      <c r="I88" s="4">
        <v>4068</v>
      </c>
      <c r="J88" s="1" t="str">
        <f t="shared" si="87"/>
        <v>Dr</v>
      </c>
      <c r="K88" s="2">
        <v>18</v>
      </c>
      <c r="L88" s="2" t="str">
        <f t="shared" si="81"/>
        <v/>
      </c>
      <c r="N88" s="1" t="str">
        <f t="shared" si="88"/>
        <v>Cgst</v>
      </c>
      <c r="O88" s="3">
        <f t="shared" si="89"/>
        <v>366.12</v>
      </c>
      <c r="P88" s="1" t="str">
        <f t="shared" si="90"/>
        <v>Sgst</v>
      </c>
      <c r="Q88" s="3">
        <f t="shared" si="91"/>
        <v>366.12</v>
      </c>
      <c r="R88" s="1" t="str">
        <f t="shared" si="92"/>
        <v/>
      </c>
      <c r="S88" s="1" t="str">
        <f t="shared" si="93"/>
        <v/>
      </c>
      <c r="T88" s="5">
        <f t="shared" si="94"/>
        <v>4800</v>
      </c>
      <c r="U88" s="1"/>
      <c r="W88" s="1"/>
      <c r="X88" s="3"/>
      <c r="Y88" s="1" t="str">
        <f t="shared" si="95"/>
        <v>Cr</v>
      </c>
      <c r="Z88" s="2" t="str">
        <f t="shared" si="96"/>
        <v>Himachal Pradesh</v>
      </c>
      <c r="AA88" s="1" t="str">
        <f t="shared" si="97"/>
        <v>India</v>
      </c>
      <c r="AC88" s="2" t="str">
        <f t="shared" si="98"/>
        <v>Himachal Pradesh</v>
      </c>
      <c r="AD88" s="2" t="str">
        <f t="shared" si="99"/>
        <v>Himachal Pradesh</v>
      </c>
      <c r="AE88" s="1" t="str">
        <f t="shared" si="100"/>
        <v>Round Off</v>
      </c>
      <c r="AF88" s="3">
        <f t="shared" si="101"/>
        <v>-0.24</v>
      </c>
      <c r="AG88" s="5">
        <f t="shared" si="102"/>
        <v>4800.24</v>
      </c>
      <c r="AH88" s="2" t="str">
        <f t="shared" si="103"/>
        <v>Sold for Cash against Invoice No. 1885 dated 14-08-2025 with a total invoice amount of Rs.4,800.00.</v>
      </c>
      <c r="AI88" s="2">
        <v>14</v>
      </c>
      <c r="AJ88" s="2">
        <f t="shared" si="104"/>
        <v>1885</v>
      </c>
      <c r="AK88" s="2" t="str">
        <f t="shared" si="105"/>
        <v>Unregistered/Consumer</v>
      </c>
      <c r="AL88" s="2" t="str">
        <f t="shared" si="106"/>
        <v/>
      </c>
    </row>
    <row r="89" spans="1:38" x14ac:dyDescent="0.25">
      <c r="A89" s="8" t="s">
        <v>31</v>
      </c>
      <c r="B89" s="1" t="str">
        <f t="shared" si="83"/>
        <v>Accounting Invoice</v>
      </c>
      <c r="C89" s="11">
        <f t="shared" si="82"/>
        <v>1886</v>
      </c>
      <c r="D89" s="9">
        <f t="shared" si="80"/>
        <v>45883</v>
      </c>
      <c r="E89" s="2">
        <f t="shared" si="84"/>
        <v>1886</v>
      </c>
      <c r="F89" s="9">
        <f t="shared" si="85"/>
        <v>45883</v>
      </c>
      <c r="G89" s="2" t="s">
        <v>37</v>
      </c>
      <c r="H89" s="1" t="str">
        <f t="shared" si="86"/>
        <v>SALE 18% GST</v>
      </c>
      <c r="I89" s="4">
        <v>2584.75</v>
      </c>
      <c r="J89" s="1" t="str">
        <f t="shared" si="87"/>
        <v>Dr</v>
      </c>
      <c r="K89" s="2">
        <v>18</v>
      </c>
      <c r="L89" s="2" t="str">
        <f t="shared" si="81"/>
        <v/>
      </c>
      <c r="N89" s="1" t="str">
        <f t="shared" si="88"/>
        <v>Cgst</v>
      </c>
      <c r="O89" s="3">
        <f t="shared" si="89"/>
        <v>232.63</v>
      </c>
      <c r="P89" s="1" t="str">
        <f t="shared" si="90"/>
        <v>Sgst</v>
      </c>
      <c r="Q89" s="3">
        <f t="shared" si="91"/>
        <v>232.63</v>
      </c>
      <c r="R89" s="1" t="str">
        <f t="shared" si="92"/>
        <v/>
      </c>
      <c r="S89" s="1" t="str">
        <f t="shared" si="93"/>
        <v/>
      </c>
      <c r="T89" s="5">
        <f t="shared" si="94"/>
        <v>3050</v>
      </c>
      <c r="U89" s="1"/>
      <c r="W89" s="1"/>
      <c r="X89" s="3"/>
      <c r="Y89" s="1" t="str">
        <f t="shared" si="95"/>
        <v>Cr</v>
      </c>
      <c r="Z89" s="2" t="str">
        <f t="shared" si="96"/>
        <v>Himachal Pradesh</v>
      </c>
      <c r="AA89" s="1" t="str">
        <f t="shared" si="97"/>
        <v>India</v>
      </c>
      <c r="AC89" s="2" t="str">
        <f t="shared" si="98"/>
        <v>Himachal Pradesh</v>
      </c>
      <c r="AD89" s="2" t="str">
        <f t="shared" si="99"/>
        <v>Himachal Pradesh</v>
      </c>
      <c r="AE89" s="1" t="str">
        <f t="shared" si="100"/>
        <v>Round Off</v>
      </c>
      <c r="AF89" s="3">
        <f t="shared" si="101"/>
        <v>-0.01</v>
      </c>
      <c r="AG89" s="5">
        <f t="shared" si="102"/>
        <v>3050.01</v>
      </c>
      <c r="AH89" s="2" t="str">
        <f t="shared" si="103"/>
        <v>Sold for Cash against Invoice No. 1886 dated 14-08-2025 with a total invoice amount of Rs.3,050.00.</v>
      </c>
      <c r="AI89" s="2">
        <v>14</v>
      </c>
      <c r="AJ89" s="2">
        <f t="shared" si="104"/>
        <v>1886</v>
      </c>
      <c r="AK89" s="2" t="str">
        <f t="shared" si="105"/>
        <v>Unregistered/Consumer</v>
      </c>
      <c r="AL89" s="2" t="str">
        <f t="shared" si="106"/>
        <v/>
      </c>
    </row>
    <row r="90" spans="1:38" x14ac:dyDescent="0.25">
      <c r="A90" s="8" t="s">
        <v>31</v>
      </c>
      <c r="B90" s="1" t="str">
        <f t="shared" si="83"/>
        <v>Accounting Invoice</v>
      </c>
      <c r="C90" s="11">
        <f t="shared" si="82"/>
        <v>1887</v>
      </c>
      <c r="D90" s="9">
        <f t="shared" si="80"/>
        <v>45883</v>
      </c>
      <c r="E90" s="2">
        <f t="shared" si="84"/>
        <v>1887</v>
      </c>
      <c r="F90" s="9">
        <f t="shared" si="85"/>
        <v>45883</v>
      </c>
      <c r="G90" s="2" t="s">
        <v>37</v>
      </c>
      <c r="H90" s="1" t="str">
        <f t="shared" si="86"/>
        <v>SALE 18% GST</v>
      </c>
      <c r="I90" s="4">
        <v>5423.74</v>
      </c>
      <c r="J90" s="1" t="str">
        <f t="shared" si="87"/>
        <v>Dr</v>
      </c>
      <c r="K90" s="2">
        <v>18</v>
      </c>
      <c r="L90" s="2" t="str">
        <f t="shared" si="81"/>
        <v/>
      </c>
      <c r="N90" s="1" t="str">
        <f t="shared" si="88"/>
        <v>Cgst</v>
      </c>
      <c r="O90" s="3">
        <f t="shared" si="89"/>
        <v>488.14</v>
      </c>
      <c r="P90" s="1" t="str">
        <f t="shared" si="90"/>
        <v>Sgst</v>
      </c>
      <c r="Q90" s="3">
        <f t="shared" si="91"/>
        <v>488.14</v>
      </c>
      <c r="R90" s="1" t="str">
        <f t="shared" si="92"/>
        <v/>
      </c>
      <c r="S90" s="1" t="str">
        <f t="shared" si="93"/>
        <v/>
      </c>
      <c r="T90" s="5">
        <f t="shared" si="94"/>
        <v>6400</v>
      </c>
      <c r="U90" s="1"/>
      <c r="W90" s="1"/>
      <c r="X90" s="3"/>
      <c r="Y90" s="1" t="str">
        <f t="shared" si="95"/>
        <v>Cr</v>
      </c>
      <c r="Z90" s="2" t="str">
        <f t="shared" si="96"/>
        <v>Himachal Pradesh</v>
      </c>
      <c r="AA90" s="1" t="str">
        <f t="shared" si="97"/>
        <v>India</v>
      </c>
      <c r="AC90" s="2" t="str">
        <f t="shared" si="98"/>
        <v>Himachal Pradesh</v>
      </c>
      <c r="AD90" s="2" t="str">
        <f t="shared" si="99"/>
        <v>Himachal Pradesh</v>
      </c>
      <c r="AE90" s="1" t="str">
        <f t="shared" si="100"/>
        <v>Round Off</v>
      </c>
      <c r="AF90" s="3">
        <f t="shared" si="101"/>
        <v>-0.02</v>
      </c>
      <c r="AG90" s="5">
        <f t="shared" si="102"/>
        <v>6400.02</v>
      </c>
      <c r="AH90" s="2" t="str">
        <f t="shared" si="103"/>
        <v>Sold for Cash against Invoice No. 1887 dated 14-08-2025 with a total invoice amount of Rs.6,400.00.</v>
      </c>
      <c r="AI90" s="2">
        <v>14</v>
      </c>
      <c r="AJ90" s="2">
        <f t="shared" si="104"/>
        <v>1887</v>
      </c>
      <c r="AK90" s="2" t="str">
        <f t="shared" si="105"/>
        <v>Unregistered/Consumer</v>
      </c>
      <c r="AL90" s="2" t="str">
        <f t="shared" si="106"/>
        <v/>
      </c>
    </row>
    <row r="91" spans="1:38" x14ac:dyDescent="0.25">
      <c r="A91" s="8" t="s">
        <v>31</v>
      </c>
      <c r="B91" s="1" t="str">
        <f t="shared" si="83"/>
        <v>Accounting Invoice</v>
      </c>
      <c r="C91" s="11">
        <f t="shared" si="82"/>
        <v>1888</v>
      </c>
      <c r="D91" s="9">
        <f t="shared" si="80"/>
        <v>45883</v>
      </c>
      <c r="E91" s="2">
        <f t="shared" si="84"/>
        <v>1888</v>
      </c>
      <c r="F91" s="9">
        <f t="shared" si="85"/>
        <v>45883</v>
      </c>
      <c r="G91" s="2" t="s">
        <v>37</v>
      </c>
      <c r="H91" s="1" t="str">
        <f t="shared" si="86"/>
        <v>SALE 18% GST</v>
      </c>
      <c r="I91" s="4">
        <v>1122.04</v>
      </c>
      <c r="J91" s="1" t="str">
        <f t="shared" si="87"/>
        <v>Dr</v>
      </c>
      <c r="K91" s="2">
        <v>18</v>
      </c>
      <c r="L91" s="2" t="str">
        <f t="shared" si="81"/>
        <v/>
      </c>
      <c r="N91" s="1" t="str">
        <f t="shared" si="88"/>
        <v>Cgst</v>
      </c>
      <c r="O91" s="3">
        <f t="shared" si="89"/>
        <v>100.98</v>
      </c>
      <c r="P91" s="1" t="str">
        <f t="shared" si="90"/>
        <v>Sgst</v>
      </c>
      <c r="Q91" s="3">
        <f t="shared" si="91"/>
        <v>100.98</v>
      </c>
      <c r="R91" s="1" t="str">
        <f t="shared" si="92"/>
        <v/>
      </c>
      <c r="S91" s="1" t="str">
        <f t="shared" si="93"/>
        <v/>
      </c>
      <c r="T91" s="5">
        <f t="shared" si="94"/>
        <v>1324</v>
      </c>
      <c r="U91" s="1"/>
      <c r="W91" s="1"/>
      <c r="X91" s="3"/>
      <c r="Y91" s="1" t="str">
        <f t="shared" si="95"/>
        <v>Cr</v>
      </c>
      <c r="Z91" s="2" t="str">
        <f t="shared" si="96"/>
        <v>Himachal Pradesh</v>
      </c>
      <c r="AA91" s="1" t="str">
        <f t="shared" si="97"/>
        <v>India</v>
      </c>
      <c r="AC91" s="2" t="str">
        <f t="shared" si="98"/>
        <v>Himachal Pradesh</v>
      </c>
      <c r="AD91" s="2" t="str">
        <f t="shared" si="99"/>
        <v>Himachal Pradesh</v>
      </c>
      <c r="AE91" s="1" t="str">
        <f t="shared" si="100"/>
        <v xml:space="preserve"> </v>
      </c>
      <c r="AF91" s="3">
        <f t="shared" si="101"/>
        <v>0</v>
      </c>
      <c r="AG91" s="5">
        <f t="shared" si="102"/>
        <v>1324</v>
      </c>
      <c r="AH91" s="2" t="str">
        <f t="shared" si="103"/>
        <v>Sold for Cash against Invoice No. 1888 dated 14-08-2025 with a total invoice amount of Rs.1,324.00.</v>
      </c>
      <c r="AI91" s="2">
        <v>14</v>
      </c>
      <c r="AJ91" s="2">
        <f t="shared" si="104"/>
        <v>1888</v>
      </c>
      <c r="AK91" s="2" t="str">
        <f t="shared" si="105"/>
        <v>Unregistered/Consumer</v>
      </c>
      <c r="AL91" s="2" t="str">
        <f t="shared" si="106"/>
        <v/>
      </c>
    </row>
    <row r="92" spans="1:38" x14ac:dyDescent="0.25">
      <c r="A92" s="8" t="s">
        <v>31</v>
      </c>
      <c r="B92" s="1" t="str">
        <f t="shared" si="83"/>
        <v>Accounting Invoice</v>
      </c>
      <c r="C92" s="11">
        <f t="shared" si="82"/>
        <v>1889</v>
      </c>
      <c r="D92" s="9">
        <f t="shared" si="80"/>
        <v>45883</v>
      </c>
      <c r="E92" s="2">
        <f t="shared" si="84"/>
        <v>1889</v>
      </c>
      <c r="F92" s="9">
        <f t="shared" si="85"/>
        <v>45883</v>
      </c>
      <c r="G92" s="2" t="s">
        <v>37</v>
      </c>
      <c r="H92" s="1" t="str">
        <f t="shared" si="86"/>
        <v>SALE 18% GST</v>
      </c>
      <c r="I92" s="4">
        <v>4718.63</v>
      </c>
      <c r="J92" s="1" t="str">
        <f t="shared" si="87"/>
        <v>Dr</v>
      </c>
      <c r="K92" s="2">
        <v>18</v>
      </c>
      <c r="L92" s="2" t="str">
        <f t="shared" si="81"/>
        <v/>
      </c>
      <c r="N92" s="1" t="str">
        <f t="shared" si="88"/>
        <v>Cgst</v>
      </c>
      <c r="O92" s="3">
        <f t="shared" si="89"/>
        <v>424.68</v>
      </c>
      <c r="P92" s="1" t="str">
        <f t="shared" si="90"/>
        <v>Sgst</v>
      </c>
      <c r="Q92" s="3">
        <f t="shared" si="91"/>
        <v>424.68</v>
      </c>
      <c r="R92" s="1" t="str">
        <f t="shared" si="92"/>
        <v/>
      </c>
      <c r="S92" s="1" t="str">
        <f t="shared" si="93"/>
        <v/>
      </c>
      <c r="T92" s="5">
        <f t="shared" si="94"/>
        <v>5568</v>
      </c>
      <c r="U92" s="1"/>
      <c r="W92" s="1"/>
      <c r="X92" s="3"/>
      <c r="Y92" s="1" t="str">
        <f t="shared" si="95"/>
        <v>Cr</v>
      </c>
      <c r="Z92" s="2" t="str">
        <f t="shared" si="96"/>
        <v>Himachal Pradesh</v>
      </c>
      <c r="AA92" s="1" t="str">
        <f t="shared" si="97"/>
        <v>India</v>
      </c>
      <c r="AC92" s="2" t="str">
        <f t="shared" si="98"/>
        <v>Himachal Pradesh</v>
      </c>
      <c r="AD92" s="2" t="str">
        <f t="shared" si="99"/>
        <v>Himachal Pradesh</v>
      </c>
      <c r="AE92" s="1" t="str">
        <f t="shared" si="100"/>
        <v>Round Off</v>
      </c>
      <c r="AF92" s="3">
        <f t="shared" si="101"/>
        <v>0.01</v>
      </c>
      <c r="AG92" s="5">
        <f t="shared" si="102"/>
        <v>5567.99</v>
      </c>
      <c r="AH92" s="2" t="str">
        <f t="shared" si="103"/>
        <v>Sold for Cash against Invoice No. 1889 dated 14-08-2025 with a total invoice amount of Rs.5,568.00.</v>
      </c>
      <c r="AI92" s="2">
        <v>14</v>
      </c>
      <c r="AJ92" s="2">
        <f t="shared" si="104"/>
        <v>1889</v>
      </c>
      <c r="AK92" s="2" t="str">
        <f t="shared" si="105"/>
        <v>Unregistered/Consumer</v>
      </c>
      <c r="AL92" s="2" t="str">
        <f t="shared" si="106"/>
        <v/>
      </c>
    </row>
    <row r="93" spans="1:38" x14ac:dyDescent="0.25">
      <c r="A93" s="8" t="s">
        <v>31</v>
      </c>
      <c r="B93" s="1" t="str">
        <f t="shared" si="83"/>
        <v>Accounting Invoice</v>
      </c>
      <c r="C93" s="11">
        <f t="shared" si="82"/>
        <v>1890</v>
      </c>
      <c r="D93" s="9">
        <f t="shared" si="80"/>
        <v>45883</v>
      </c>
      <c r="E93" s="2">
        <f t="shared" si="84"/>
        <v>1890</v>
      </c>
      <c r="F93" s="9">
        <f t="shared" si="85"/>
        <v>45883</v>
      </c>
      <c r="G93" s="2" t="s">
        <v>37</v>
      </c>
      <c r="H93" s="1" t="str">
        <f t="shared" si="86"/>
        <v>SALE 18% GST</v>
      </c>
      <c r="I93" s="4">
        <v>3050.87</v>
      </c>
      <c r="J93" s="1" t="str">
        <f t="shared" si="87"/>
        <v>Dr</v>
      </c>
      <c r="K93" s="2">
        <v>18</v>
      </c>
      <c r="L93" s="2" t="str">
        <f t="shared" si="81"/>
        <v/>
      </c>
      <c r="N93" s="1" t="str">
        <f t="shared" si="88"/>
        <v>Cgst</v>
      </c>
      <c r="O93" s="3">
        <f t="shared" si="89"/>
        <v>274.58</v>
      </c>
      <c r="P93" s="1" t="str">
        <f t="shared" si="90"/>
        <v>Sgst</v>
      </c>
      <c r="Q93" s="3">
        <f t="shared" si="91"/>
        <v>274.58</v>
      </c>
      <c r="R93" s="1" t="str">
        <f t="shared" si="92"/>
        <v/>
      </c>
      <c r="S93" s="1" t="str">
        <f t="shared" si="93"/>
        <v/>
      </c>
      <c r="T93" s="5">
        <f t="shared" si="94"/>
        <v>3600</v>
      </c>
      <c r="U93" s="1"/>
      <c r="W93" s="1"/>
      <c r="X93" s="3"/>
      <c r="Y93" s="1" t="str">
        <f t="shared" si="95"/>
        <v>Cr</v>
      </c>
      <c r="Z93" s="2" t="str">
        <f t="shared" si="96"/>
        <v>Himachal Pradesh</v>
      </c>
      <c r="AA93" s="1" t="str">
        <f t="shared" si="97"/>
        <v>India</v>
      </c>
      <c r="AC93" s="2" t="str">
        <f t="shared" si="98"/>
        <v>Himachal Pradesh</v>
      </c>
      <c r="AD93" s="2" t="str">
        <f t="shared" si="99"/>
        <v>Himachal Pradesh</v>
      </c>
      <c r="AE93" s="1" t="str">
        <f t="shared" si="100"/>
        <v>Round Off</v>
      </c>
      <c r="AF93" s="3">
        <f t="shared" si="101"/>
        <v>-0.03</v>
      </c>
      <c r="AG93" s="5">
        <f t="shared" si="102"/>
        <v>3600.03</v>
      </c>
      <c r="AH93" s="2" t="str">
        <f t="shared" si="103"/>
        <v>Sold for Cash against Invoice No. 1890 dated 14-08-2025 with a total invoice amount of Rs.3,600.00.</v>
      </c>
      <c r="AI93" s="2">
        <v>14</v>
      </c>
      <c r="AJ93" s="2">
        <f t="shared" si="104"/>
        <v>1890</v>
      </c>
      <c r="AK93" s="2" t="str">
        <f t="shared" si="105"/>
        <v>Unregistered/Consumer</v>
      </c>
      <c r="AL93" s="2" t="str">
        <f t="shared" si="106"/>
        <v/>
      </c>
    </row>
    <row r="94" spans="1:38" x14ac:dyDescent="0.25">
      <c r="A94" s="8" t="s">
        <v>31</v>
      </c>
      <c r="B94" s="1" t="str">
        <f t="shared" si="83"/>
        <v>Accounting Invoice</v>
      </c>
      <c r="C94" s="11">
        <f t="shared" si="82"/>
        <v>1891</v>
      </c>
      <c r="D94" s="9">
        <f t="shared" ref="D94:D103" si="107">DATE(2025,8,1) + AI94 - 1</f>
        <v>45883</v>
      </c>
      <c r="E94" s="2">
        <f t="shared" si="84"/>
        <v>1891</v>
      </c>
      <c r="F94" s="9">
        <f t="shared" si="85"/>
        <v>45883</v>
      </c>
      <c r="G94" s="2" t="s">
        <v>37</v>
      </c>
      <c r="H94" s="1" t="str">
        <f t="shared" si="86"/>
        <v>SALE 18% GST</v>
      </c>
      <c r="I94" s="4">
        <v>4131.3999999999996</v>
      </c>
      <c r="J94" s="1" t="str">
        <f t="shared" si="87"/>
        <v>Dr</v>
      </c>
      <c r="K94" s="2">
        <v>18</v>
      </c>
      <c r="L94" s="2" t="str">
        <f t="shared" si="81"/>
        <v/>
      </c>
      <c r="N94" s="1" t="str">
        <f t="shared" si="88"/>
        <v>Cgst</v>
      </c>
      <c r="O94" s="3">
        <f t="shared" si="89"/>
        <v>371.83</v>
      </c>
      <c r="P94" s="1" t="str">
        <f t="shared" si="90"/>
        <v>Sgst</v>
      </c>
      <c r="Q94" s="3">
        <f t="shared" si="91"/>
        <v>371.83</v>
      </c>
      <c r="R94" s="1" t="str">
        <f t="shared" si="92"/>
        <v/>
      </c>
      <c r="S94" s="1" t="str">
        <f t="shared" si="93"/>
        <v/>
      </c>
      <c r="T94" s="5">
        <f t="shared" si="94"/>
        <v>4875</v>
      </c>
      <c r="U94" s="1"/>
      <c r="W94" s="1"/>
      <c r="X94" s="3"/>
      <c r="Y94" s="1" t="str">
        <f t="shared" si="95"/>
        <v>Cr</v>
      </c>
      <c r="Z94" s="2" t="str">
        <f t="shared" si="96"/>
        <v>Himachal Pradesh</v>
      </c>
      <c r="AA94" s="1" t="str">
        <f t="shared" si="97"/>
        <v>India</v>
      </c>
      <c r="AC94" s="2" t="str">
        <f t="shared" si="98"/>
        <v>Himachal Pradesh</v>
      </c>
      <c r="AD94" s="2" t="str">
        <f t="shared" si="99"/>
        <v>Himachal Pradesh</v>
      </c>
      <c r="AE94" s="1" t="str">
        <f t="shared" si="100"/>
        <v>Round Off</v>
      </c>
      <c r="AF94" s="3">
        <f t="shared" si="101"/>
        <v>-0.06</v>
      </c>
      <c r="AG94" s="5">
        <f t="shared" si="102"/>
        <v>4875.0600000000004</v>
      </c>
      <c r="AH94" s="2" t="str">
        <f t="shared" si="103"/>
        <v>Sold for Cash against Invoice No. 1891 dated 14-08-2025 with a total invoice amount of Rs.4,875.00.</v>
      </c>
      <c r="AI94" s="2">
        <v>14</v>
      </c>
      <c r="AJ94" s="2">
        <f t="shared" si="104"/>
        <v>1891</v>
      </c>
      <c r="AK94" s="2" t="str">
        <f t="shared" si="105"/>
        <v>Unregistered/Consumer</v>
      </c>
      <c r="AL94" s="2" t="str">
        <f t="shared" si="106"/>
        <v/>
      </c>
    </row>
    <row r="95" spans="1:38" x14ac:dyDescent="0.25">
      <c r="A95" s="8" t="s">
        <v>31</v>
      </c>
      <c r="B95" s="1" t="str">
        <f t="shared" si="83"/>
        <v>Accounting Invoice</v>
      </c>
      <c r="C95" s="11">
        <f t="shared" si="82"/>
        <v>1892</v>
      </c>
      <c r="D95" s="9">
        <f t="shared" si="107"/>
        <v>45883</v>
      </c>
      <c r="E95" s="2">
        <f t="shared" si="84"/>
        <v>1892</v>
      </c>
      <c r="F95" s="9">
        <f t="shared" si="85"/>
        <v>45883</v>
      </c>
      <c r="G95" s="2" t="s">
        <v>37</v>
      </c>
      <c r="H95" s="1" t="str">
        <f t="shared" si="86"/>
        <v>SALE 18% GST</v>
      </c>
      <c r="I95" s="4">
        <v>5939.29</v>
      </c>
      <c r="J95" s="1" t="str">
        <f t="shared" si="87"/>
        <v>Dr</v>
      </c>
      <c r="K95" s="2">
        <v>18</v>
      </c>
      <c r="L95" s="2" t="str">
        <f t="shared" si="81"/>
        <v/>
      </c>
      <c r="N95" s="1" t="str">
        <f t="shared" si="88"/>
        <v>Cgst</v>
      </c>
      <c r="O95" s="3">
        <f t="shared" si="89"/>
        <v>534.54</v>
      </c>
      <c r="P95" s="1" t="str">
        <f t="shared" si="90"/>
        <v>Sgst</v>
      </c>
      <c r="Q95" s="3">
        <f t="shared" si="91"/>
        <v>534.54</v>
      </c>
      <c r="R95" s="1" t="str">
        <f t="shared" si="92"/>
        <v/>
      </c>
      <c r="S95" s="1" t="str">
        <f t="shared" si="93"/>
        <v/>
      </c>
      <c r="T95" s="5">
        <f t="shared" si="94"/>
        <v>7008</v>
      </c>
      <c r="U95" s="1"/>
      <c r="W95" s="1"/>
      <c r="X95" s="3"/>
      <c r="Y95" s="1" t="str">
        <f t="shared" si="95"/>
        <v>Cr</v>
      </c>
      <c r="Z95" s="2" t="str">
        <f t="shared" si="96"/>
        <v>Himachal Pradesh</v>
      </c>
      <c r="AA95" s="1" t="str">
        <f t="shared" si="97"/>
        <v>India</v>
      </c>
      <c r="AC95" s="2" t="str">
        <f t="shared" si="98"/>
        <v>Himachal Pradesh</v>
      </c>
      <c r="AD95" s="2" t="str">
        <f t="shared" si="99"/>
        <v>Himachal Pradesh</v>
      </c>
      <c r="AE95" s="1" t="str">
        <f t="shared" si="100"/>
        <v>Round Off</v>
      </c>
      <c r="AF95" s="3">
        <f t="shared" si="101"/>
        <v>-0.37</v>
      </c>
      <c r="AG95" s="5">
        <f t="shared" si="102"/>
        <v>7008.37</v>
      </c>
      <c r="AH95" s="2" t="str">
        <f t="shared" si="103"/>
        <v>Sold for Cash against Invoice No. 1892 dated 14-08-2025 with a total invoice amount of Rs.7,008.00.</v>
      </c>
      <c r="AI95" s="2">
        <v>14</v>
      </c>
      <c r="AJ95" s="2">
        <f t="shared" si="104"/>
        <v>1892</v>
      </c>
      <c r="AK95" s="2" t="str">
        <f t="shared" si="105"/>
        <v>Unregistered/Consumer</v>
      </c>
      <c r="AL95" s="2" t="str">
        <f t="shared" si="106"/>
        <v/>
      </c>
    </row>
    <row r="96" spans="1:38" x14ac:dyDescent="0.25">
      <c r="A96" s="8" t="s">
        <v>31</v>
      </c>
      <c r="B96" s="1" t="str">
        <f t="shared" si="83"/>
        <v>Accounting Invoice</v>
      </c>
      <c r="C96" s="11">
        <f t="shared" si="82"/>
        <v>1893</v>
      </c>
      <c r="D96" s="9">
        <f t="shared" si="107"/>
        <v>45883</v>
      </c>
      <c r="E96" s="2">
        <f t="shared" si="84"/>
        <v>1893</v>
      </c>
      <c r="F96" s="9">
        <f t="shared" si="85"/>
        <v>45883</v>
      </c>
      <c r="G96" s="2" t="s">
        <v>37</v>
      </c>
      <c r="H96" s="1" t="str">
        <f t="shared" si="86"/>
        <v>SALE 18% GST</v>
      </c>
      <c r="I96" s="4">
        <v>1059.3399999999999</v>
      </c>
      <c r="J96" s="1" t="str">
        <f t="shared" si="87"/>
        <v>Dr</v>
      </c>
      <c r="K96" s="2">
        <v>18</v>
      </c>
      <c r="L96" s="2" t="str">
        <f t="shared" si="81"/>
        <v/>
      </c>
      <c r="N96" s="1" t="str">
        <f t="shared" si="88"/>
        <v>Cgst</v>
      </c>
      <c r="O96" s="3">
        <f t="shared" si="89"/>
        <v>95.34</v>
      </c>
      <c r="P96" s="1" t="str">
        <f t="shared" si="90"/>
        <v>Sgst</v>
      </c>
      <c r="Q96" s="3">
        <f t="shared" si="91"/>
        <v>95.34</v>
      </c>
      <c r="R96" s="1" t="str">
        <f t="shared" si="92"/>
        <v/>
      </c>
      <c r="S96" s="1" t="str">
        <f t="shared" si="93"/>
        <v/>
      </c>
      <c r="T96" s="5">
        <f t="shared" si="94"/>
        <v>1250</v>
      </c>
      <c r="U96" s="1"/>
      <c r="W96" s="1"/>
      <c r="X96" s="3"/>
      <c r="Y96" s="1" t="str">
        <f t="shared" si="95"/>
        <v>Cr</v>
      </c>
      <c r="Z96" s="2" t="str">
        <f t="shared" si="96"/>
        <v>Himachal Pradesh</v>
      </c>
      <c r="AA96" s="1" t="str">
        <f t="shared" si="97"/>
        <v>India</v>
      </c>
      <c r="AC96" s="2" t="str">
        <f t="shared" si="98"/>
        <v>Himachal Pradesh</v>
      </c>
      <c r="AD96" s="2" t="str">
        <f t="shared" si="99"/>
        <v>Himachal Pradesh</v>
      </c>
      <c r="AE96" s="1" t="str">
        <f t="shared" si="100"/>
        <v>Round Off</v>
      </c>
      <c r="AF96" s="3">
        <f t="shared" si="101"/>
        <v>-0.02</v>
      </c>
      <c r="AG96" s="5">
        <f t="shared" si="102"/>
        <v>1250.02</v>
      </c>
      <c r="AH96" s="2" t="str">
        <f t="shared" si="103"/>
        <v>Sold for Cash against Invoice No. 1893 dated 14-08-2025 with a total invoice amount of Rs.1,250.00.</v>
      </c>
      <c r="AI96" s="2">
        <v>14</v>
      </c>
      <c r="AJ96" s="2">
        <f t="shared" si="104"/>
        <v>1893</v>
      </c>
      <c r="AK96" s="2" t="str">
        <f t="shared" si="105"/>
        <v>Unregistered/Consumer</v>
      </c>
      <c r="AL96" s="2" t="str">
        <f t="shared" si="106"/>
        <v/>
      </c>
    </row>
    <row r="97" spans="1:38" x14ac:dyDescent="0.25">
      <c r="A97" s="8" t="s">
        <v>31</v>
      </c>
      <c r="B97" s="1" t="str">
        <f t="shared" si="83"/>
        <v>Accounting Invoice</v>
      </c>
      <c r="C97" s="11" t="s">
        <v>41</v>
      </c>
      <c r="D97" s="9">
        <f t="shared" si="107"/>
        <v>45884</v>
      </c>
      <c r="E97" s="2" t="str">
        <f t="shared" si="84"/>
        <v>1894 TO 1895</v>
      </c>
      <c r="F97" s="9">
        <f t="shared" si="85"/>
        <v>45884</v>
      </c>
      <c r="G97" s="2" t="s">
        <v>37</v>
      </c>
      <c r="H97" s="1" t="str">
        <f t="shared" si="86"/>
        <v>SALE 18% GST</v>
      </c>
      <c r="I97" s="4">
        <v>25156.639999999999</v>
      </c>
      <c r="J97" s="1" t="str">
        <f t="shared" si="87"/>
        <v>Dr</v>
      </c>
      <c r="K97" s="2">
        <v>18</v>
      </c>
      <c r="L97" s="2" t="str">
        <f t="shared" si="81"/>
        <v/>
      </c>
      <c r="N97" s="1" t="str">
        <f t="shared" si="88"/>
        <v>Cgst</v>
      </c>
      <c r="O97" s="3">
        <f t="shared" si="89"/>
        <v>2264.1</v>
      </c>
      <c r="P97" s="1" t="str">
        <f t="shared" si="90"/>
        <v>Sgst</v>
      </c>
      <c r="Q97" s="3">
        <f t="shared" si="91"/>
        <v>2264.1</v>
      </c>
      <c r="R97" s="1" t="str">
        <f t="shared" si="92"/>
        <v/>
      </c>
      <c r="S97" s="1" t="str">
        <f t="shared" si="93"/>
        <v/>
      </c>
      <c r="T97" s="5">
        <f t="shared" si="94"/>
        <v>29685</v>
      </c>
      <c r="U97" s="1"/>
      <c r="W97" s="1"/>
      <c r="X97" s="3"/>
      <c r="Y97" s="1" t="str">
        <f t="shared" si="95"/>
        <v>Cr</v>
      </c>
      <c r="Z97" s="2" t="str">
        <f t="shared" si="96"/>
        <v>Himachal Pradesh</v>
      </c>
      <c r="AA97" s="1" t="str">
        <f t="shared" si="97"/>
        <v>India</v>
      </c>
      <c r="AC97" s="2" t="str">
        <f t="shared" si="98"/>
        <v>Himachal Pradesh</v>
      </c>
      <c r="AD97" s="2" t="str">
        <f t="shared" si="99"/>
        <v>Himachal Pradesh</v>
      </c>
      <c r="AE97" s="1" t="str">
        <f t="shared" si="100"/>
        <v>Round Off</v>
      </c>
      <c r="AF97" s="3">
        <f t="shared" si="101"/>
        <v>0.16</v>
      </c>
      <c r="AG97" s="5">
        <f t="shared" si="102"/>
        <v>29684.84</v>
      </c>
      <c r="AH97" s="2" t="str">
        <f t="shared" si="103"/>
        <v>Sold for Cash against Invoice No. 1894 TO 1895 dated 15-08-2025 with a total invoice amount of Rs.29,685.00.</v>
      </c>
      <c r="AI97" s="2">
        <v>15</v>
      </c>
      <c r="AJ97" s="2" t="str">
        <f t="shared" si="104"/>
        <v>1894 TO 1895</v>
      </c>
      <c r="AK97" s="2" t="str">
        <f t="shared" si="105"/>
        <v>Unregistered/Consumer</v>
      </c>
      <c r="AL97" s="2" t="str">
        <f t="shared" si="106"/>
        <v/>
      </c>
    </row>
    <row r="98" spans="1:38" x14ac:dyDescent="0.25">
      <c r="A98" s="8" t="s">
        <v>31</v>
      </c>
      <c r="B98" s="1" t="str">
        <f t="shared" si="83"/>
        <v>Accounting Invoice</v>
      </c>
      <c r="C98" s="11">
        <v>1896</v>
      </c>
      <c r="D98" s="9">
        <f t="shared" si="107"/>
        <v>45884</v>
      </c>
      <c r="E98" s="2">
        <f t="shared" si="84"/>
        <v>1896</v>
      </c>
      <c r="F98" s="9">
        <f t="shared" si="85"/>
        <v>45884</v>
      </c>
      <c r="G98" s="2" t="s">
        <v>37</v>
      </c>
      <c r="H98" s="1" t="str">
        <f t="shared" si="86"/>
        <v>SALE 18% GST</v>
      </c>
      <c r="I98" s="4">
        <v>2800.9</v>
      </c>
      <c r="J98" s="1" t="str">
        <f t="shared" si="87"/>
        <v>Dr</v>
      </c>
      <c r="K98" s="2">
        <v>18</v>
      </c>
      <c r="L98" s="2" t="str">
        <f t="shared" si="81"/>
        <v/>
      </c>
      <c r="N98" s="1" t="str">
        <f t="shared" si="88"/>
        <v>Cgst</v>
      </c>
      <c r="O98" s="3">
        <f t="shared" si="89"/>
        <v>252.08</v>
      </c>
      <c r="P98" s="1" t="str">
        <f t="shared" si="90"/>
        <v>Sgst</v>
      </c>
      <c r="Q98" s="3">
        <f t="shared" si="91"/>
        <v>252.08</v>
      </c>
      <c r="R98" s="1" t="str">
        <f t="shared" si="92"/>
        <v/>
      </c>
      <c r="S98" s="1" t="str">
        <f t="shared" si="93"/>
        <v/>
      </c>
      <c r="T98" s="5">
        <f t="shared" si="94"/>
        <v>3305</v>
      </c>
      <c r="U98" s="1"/>
      <c r="W98" s="1"/>
      <c r="X98" s="3"/>
      <c r="Y98" s="1" t="str">
        <f t="shared" si="95"/>
        <v>Cr</v>
      </c>
      <c r="Z98" s="2" t="str">
        <f t="shared" si="96"/>
        <v>Himachal Pradesh</v>
      </c>
      <c r="AA98" s="1" t="str">
        <f t="shared" si="97"/>
        <v>India</v>
      </c>
      <c r="AC98" s="2" t="str">
        <f t="shared" si="98"/>
        <v>Himachal Pradesh</v>
      </c>
      <c r="AD98" s="2" t="str">
        <f t="shared" si="99"/>
        <v>Himachal Pradesh</v>
      </c>
      <c r="AE98" s="1" t="str">
        <f t="shared" si="100"/>
        <v>Round Off</v>
      </c>
      <c r="AF98" s="3">
        <f t="shared" si="101"/>
        <v>-0.06</v>
      </c>
      <c r="AG98" s="5">
        <f t="shared" si="102"/>
        <v>3305.06</v>
      </c>
      <c r="AH98" s="2" t="str">
        <f t="shared" si="103"/>
        <v>Sold for Cash against Invoice No. 1896 dated 15-08-2025 with a total invoice amount of Rs.3,305.00.</v>
      </c>
      <c r="AI98" s="2">
        <v>15</v>
      </c>
      <c r="AJ98" s="2">
        <f t="shared" si="104"/>
        <v>1896</v>
      </c>
      <c r="AK98" s="2" t="str">
        <f t="shared" si="105"/>
        <v>Unregistered/Consumer</v>
      </c>
      <c r="AL98" s="2" t="str">
        <f t="shared" si="106"/>
        <v/>
      </c>
    </row>
    <row r="99" spans="1:38" x14ac:dyDescent="0.25">
      <c r="A99" s="8" t="s">
        <v>31</v>
      </c>
      <c r="B99" s="1" t="str">
        <f t="shared" si="83"/>
        <v>Accounting Invoice</v>
      </c>
      <c r="C99" s="11">
        <f t="shared" si="82"/>
        <v>1897</v>
      </c>
      <c r="D99" s="9">
        <f t="shared" si="107"/>
        <v>45884</v>
      </c>
      <c r="E99" s="2">
        <f t="shared" si="84"/>
        <v>1897</v>
      </c>
      <c r="F99" s="9">
        <f t="shared" si="85"/>
        <v>45884</v>
      </c>
      <c r="G99" s="2" t="s">
        <v>37</v>
      </c>
      <c r="H99" s="1" t="str">
        <f t="shared" si="86"/>
        <v>SALE 18% GST</v>
      </c>
      <c r="I99" s="4">
        <v>1633.87</v>
      </c>
      <c r="J99" s="1" t="str">
        <f t="shared" si="87"/>
        <v>Dr</v>
      </c>
      <c r="K99" s="2">
        <v>18</v>
      </c>
      <c r="L99" s="2" t="str">
        <f t="shared" si="81"/>
        <v/>
      </c>
      <c r="N99" s="1" t="str">
        <f t="shared" si="88"/>
        <v>Cgst</v>
      </c>
      <c r="O99" s="3">
        <f t="shared" si="89"/>
        <v>147.05000000000001</v>
      </c>
      <c r="P99" s="1" t="str">
        <f t="shared" si="90"/>
        <v>Sgst</v>
      </c>
      <c r="Q99" s="3">
        <f t="shared" si="91"/>
        <v>147.05000000000001</v>
      </c>
      <c r="R99" s="1" t="str">
        <f t="shared" si="92"/>
        <v/>
      </c>
      <c r="S99" s="1" t="str">
        <f t="shared" si="93"/>
        <v/>
      </c>
      <c r="T99" s="5">
        <f t="shared" si="94"/>
        <v>1928</v>
      </c>
      <c r="U99" s="1"/>
      <c r="W99" s="1"/>
      <c r="X99" s="3"/>
      <c r="Y99" s="1" t="str">
        <f t="shared" si="95"/>
        <v>Cr</v>
      </c>
      <c r="Z99" s="2" t="str">
        <f t="shared" si="96"/>
        <v>Himachal Pradesh</v>
      </c>
      <c r="AA99" s="1" t="str">
        <f t="shared" si="97"/>
        <v>India</v>
      </c>
      <c r="AC99" s="2" t="str">
        <f t="shared" si="98"/>
        <v>Himachal Pradesh</v>
      </c>
      <c r="AD99" s="2" t="str">
        <f t="shared" si="99"/>
        <v>Himachal Pradesh</v>
      </c>
      <c r="AE99" s="1" t="str">
        <f t="shared" si="100"/>
        <v>Round Off</v>
      </c>
      <c r="AF99" s="3">
        <f t="shared" si="101"/>
        <v>0.03</v>
      </c>
      <c r="AG99" s="5">
        <f t="shared" si="102"/>
        <v>1927.97</v>
      </c>
      <c r="AH99" s="2" t="str">
        <f t="shared" si="103"/>
        <v>Sold for Cash against Invoice No. 1897 dated 15-08-2025 with a total invoice amount of Rs.1,928.00.</v>
      </c>
      <c r="AI99" s="2">
        <v>15</v>
      </c>
      <c r="AJ99" s="2">
        <f t="shared" si="104"/>
        <v>1897</v>
      </c>
      <c r="AK99" s="2" t="str">
        <f t="shared" si="105"/>
        <v>Unregistered/Consumer</v>
      </c>
      <c r="AL99" s="2" t="str">
        <f t="shared" si="106"/>
        <v/>
      </c>
    </row>
    <row r="100" spans="1:38" x14ac:dyDescent="0.25">
      <c r="A100" s="8" t="s">
        <v>31</v>
      </c>
      <c r="B100" s="1" t="str">
        <f t="shared" si="83"/>
        <v>Accounting Invoice</v>
      </c>
      <c r="C100" s="11">
        <f t="shared" si="82"/>
        <v>1898</v>
      </c>
      <c r="D100" s="9">
        <f t="shared" si="107"/>
        <v>45884</v>
      </c>
      <c r="E100" s="2">
        <f t="shared" si="84"/>
        <v>1898</v>
      </c>
      <c r="F100" s="9">
        <f t="shared" si="85"/>
        <v>45884</v>
      </c>
      <c r="G100" s="2" t="s">
        <v>37</v>
      </c>
      <c r="H100" s="1" t="str">
        <f t="shared" si="86"/>
        <v>SALE 18% GST</v>
      </c>
      <c r="I100" s="4">
        <v>1220.4000000000001</v>
      </c>
      <c r="J100" s="1" t="str">
        <f t="shared" si="87"/>
        <v>Dr</v>
      </c>
      <c r="K100" s="2">
        <v>18</v>
      </c>
      <c r="L100" s="2" t="str">
        <f t="shared" si="81"/>
        <v/>
      </c>
      <c r="N100" s="1" t="str">
        <f t="shared" si="88"/>
        <v>Cgst</v>
      </c>
      <c r="O100" s="3">
        <f t="shared" si="89"/>
        <v>109.84</v>
      </c>
      <c r="P100" s="1" t="str">
        <f t="shared" si="90"/>
        <v>Sgst</v>
      </c>
      <c r="Q100" s="3">
        <f t="shared" si="91"/>
        <v>109.84</v>
      </c>
      <c r="R100" s="1" t="str">
        <f t="shared" si="92"/>
        <v/>
      </c>
      <c r="S100" s="1" t="str">
        <f t="shared" si="93"/>
        <v/>
      </c>
      <c r="T100" s="5">
        <f t="shared" si="94"/>
        <v>1440</v>
      </c>
      <c r="U100" s="1"/>
      <c r="W100" s="1"/>
      <c r="X100" s="3"/>
      <c r="Y100" s="1" t="str">
        <f t="shared" si="95"/>
        <v>Cr</v>
      </c>
      <c r="Z100" s="2" t="str">
        <f t="shared" si="96"/>
        <v>Himachal Pradesh</v>
      </c>
      <c r="AA100" s="1" t="str">
        <f t="shared" si="97"/>
        <v>India</v>
      </c>
      <c r="AC100" s="2" t="str">
        <f t="shared" si="98"/>
        <v>Himachal Pradesh</v>
      </c>
      <c r="AD100" s="2" t="str">
        <f t="shared" si="99"/>
        <v>Himachal Pradesh</v>
      </c>
      <c r="AE100" s="1" t="str">
        <f t="shared" si="100"/>
        <v>Round Off</v>
      </c>
      <c r="AF100" s="3">
        <f t="shared" si="101"/>
        <v>-0.08</v>
      </c>
      <c r="AG100" s="5">
        <f t="shared" si="102"/>
        <v>1440.08</v>
      </c>
      <c r="AH100" s="2" t="str">
        <f t="shared" si="103"/>
        <v>Sold for Cash against Invoice No. 1898 dated 15-08-2025 with a total invoice amount of Rs.1,440.00.</v>
      </c>
      <c r="AI100" s="2">
        <v>15</v>
      </c>
      <c r="AJ100" s="2">
        <f t="shared" si="104"/>
        <v>1898</v>
      </c>
      <c r="AK100" s="2" t="str">
        <f t="shared" si="105"/>
        <v>Unregistered/Consumer</v>
      </c>
      <c r="AL100" s="2" t="str">
        <f t="shared" si="106"/>
        <v/>
      </c>
    </row>
    <row r="101" spans="1:38" x14ac:dyDescent="0.25">
      <c r="A101" s="8" t="s">
        <v>31</v>
      </c>
      <c r="B101" s="1" t="str">
        <f t="shared" si="83"/>
        <v>Accounting Invoice</v>
      </c>
      <c r="C101" s="11">
        <f t="shared" si="82"/>
        <v>1899</v>
      </c>
      <c r="D101" s="9">
        <f t="shared" si="107"/>
        <v>45885</v>
      </c>
      <c r="E101" s="2">
        <f t="shared" si="84"/>
        <v>1899</v>
      </c>
      <c r="F101" s="9">
        <f t="shared" si="85"/>
        <v>45885</v>
      </c>
      <c r="G101" s="2" t="s">
        <v>43</v>
      </c>
      <c r="H101" s="1" t="str">
        <f t="shared" si="86"/>
        <v>SALE 18% GST</v>
      </c>
      <c r="I101" s="4">
        <v>1697.5</v>
      </c>
      <c r="J101" s="1" t="str">
        <f t="shared" si="87"/>
        <v>Dr</v>
      </c>
      <c r="K101" s="2">
        <v>18</v>
      </c>
      <c r="L101" s="2" t="str">
        <f t="shared" si="81"/>
        <v/>
      </c>
      <c r="N101" s="1" t="str">
        <f t="shared" si="88"/>
        <v>Cgst</v>
      </c>
      <c r="O101" s="3">
        <f t="shared" si="89"/>
        <v>152.78</v>
      </c>
      <c r="P101" s="1" t="str">
        <f t="shared" si="90"/>
        <v>Sgst</v>
      </c>
      <c r="Q101" s="3">
        <f t="shared" si="91"/>
        <v>152.78</v>
      </c>
      <c r="R101" s="1" t="str">
        <f t="shared" si="92"/>
        <v/>
      </c>
      <c r="S101" s="1" t="str">
        <f t="shared" si="93"/>
        <v/>
      </c>
      <c r="T101" s="5">
        <f t="shared" si="94"/>
        <v>2003</v>
      </c>
      <c r="U101" s="1"/>
      <c r="W101" s="1"/>
      <c r="X101" s="3"/>
      <c r="Y101" s="1" t="str">
        <f t="shared" si="95"/>
        <v>Cr</v>
      </c>
      <c r="Z101" s="2" t="str">
        <f t="shared" si="96"/>
        <v>Himachal Pradesh</v>
      </c>
      <c r="AA101" s="1" t="str">
        <f t="shared" si="97"/>
        <v>India</v>
      </c>
      <c r="AB101" s="2" t="s">
        <v>54</v>
      </c>
      <c r="AC101" s="2" t="str">
        <f t="shared" si="98"/>
        <v>Himachal Pradesh</v>
      </c>
      <c r="AD101" s="2" t="str">
        <f t="shared" si="99"/>
        <v>Himachal Pradesh</v>
      </c>
      <c r="AE101" s="1" t="str">
        <f t="shared" si="100"/>
        <v>Round Off</v>
      </c>
      <c r="AF101" s="3">
        <f t="shared" si="101"/>
        <v>-0.06</v>
      </c>
      <c r="AG101" s="5">
        <f t="shared" si="102"/>
        <v>2003.06</v>
      </c>
      <c r="AH101" s="2" t="str">
        <f t="shared" si="103"/>
        <v>Sold to APPU ELECTRONICS against Invoice No. 1899 dated 16-08-2025 with a total invoice amount of Rs.2,003.00.</v>
      </c>
      <c r="AI101" s="2">
        <v>16</v>
      </c>
      <c r="AJ101" s="2">
        <f t="shared" si="104"/>
        <v>1899</v>
      </c>
      <c r="AK101" s="2" t="s">
        <v>55</v>
      </c>
      <c r="AL101" s="2" t="str">
        <f t="shared" si="106"/>
        <v/>
      </c>
    </row>
    <row r="102" spans="1:38" x14ac:dyDescent="0.25">
      <c r="A102" s="8" t="s">
        <v>31</v>
      </c>
      <c r="B102" s="1" t="str">
        <f t="shared" si="83"/>
        <v>Accounting Invoice</v>
      </c>
      <c r="C102" s="11">
        <f t="shared" si="82"/>
        <v>1900</v>
      </c>
      <c r="D102" s="9">
        <f t="shared" si="107"/>
        <v>45885</v>
      </c>
      <c r="E102" s="2">
        <f t="shared" si="84"/>
        <v>1900</v>
      </c>
      <c r="F102" s="9">
        <f t="shared" si="85"/>
        <v>45885</v>
      </c>
      <c r="G102" s="2" t="s">
        <v>37</v>
      </c>
      <c r="H102" s="1" t="str">
        <f t="shared" si="86"/>
        <v>SALE 12% GST</v>
      </c>
      <c r="I102" s="4">
        <v>2053.5700000000002</v>
      </c>
      <c r="J102" s="1" t="str">
        <f t="shared" si="87"/>
        <v>Dr</v>
      </c>
      <c r="K102" s="2">
        <v>12</v>
      </c>
      <c r="L102" s="2" t="str">
        <f t="shared" si="81"/>
        <v/>
      </c>
      <c r="N102" s="1" t="str">
        <f t="shared" si="88"/>
        <v>Cgst</v>
      </c>
      <c r="O102" s="3">
        <f t="shared" si="89"/>
        <v>123.21</v>
      </c>
      <c r="P102" s="1" t="str">
        <f t="shared" si="90"/>
        <v>Sgst</v>
      </c>
      <c r="Q102" s="3">
        <f t="shared" si="91"/>
        <v>123.21</v>
      </c>
      <c r="R102" s="1" t="str">
        <f t="shared" si="92"/>
        <v/>
      </c>
      <c r="S102" s="1" t="str">
        <f t="shared" si="93"/>
        <v/>
      </c>
      <c r="T102" s="5">
        <f t="shared" si="94"/>
        <v>2300</v>
      </c>
      <c r="U102" s="1"/>
      <c r="W102" s="1"/>
      <c r="X102" s="3"/>
      <c r="Y102" s="1" t="str">
        <f t="shared" si="95"/>
        <v>Cr</v>
      </c>
      <c r="Z102" s="2" t="str">
        <f t="shared" si="96"/>
        <v>Himachal Pradesh</v>
      </c>
      <c r="AA102" s="1" t="str">
        <f t="shared" si="97"/>
        <v>India</v>
      </c>
      <c r="AC102" s="2" t="str">
        <f t="shared" si="98"/>
        <v>Himachal Pradesh</v>
      </c>
      <c r="AD102" s="2" t="str">
        <f t="shared" si="99"/>
        <v>Himachal Pradesh</v>
      </c>
      <c r="AE102" s="1" t="str">
        <f t="shared" si="100"/>
        <v>Round Off</v>
      </c>
      <c r="AF102" s="3">
        <f t="shared" si="101"/>
        <v>0.01</v>
      </c>
      <c r="AG102" s="5">
        <f t="shared" si="102"/>
        <v>2299.9899999999998</v>
      </c>
      <c r="AH102" s="2" t="str">
        <f t="shared" si="103"/>
        <v>Sold for Cash against Invoice No. 1900 dated 16-08-2025 with a total invoice amount of Rs.2,300.00.</v>
      </c>
      <c r="AI102" s="2">
        <v>16</v>
      </c>
      <c r="AJ102" s="2">
        <f t="shared" si="104"/>
        <v>1900</v>
      </c>
      <c r="AK102" s="2" t="str">
        <f t="shared" si="105"/>
        <v>Unregistered/Consumer</v>
      </c>
      <c r="AL102" s="2" t="str">
        <f t="shared" si="106"/>
        <v/>
      </c>
    </row>
    <row r="103" spans="1:38" x14ac:dyDescent="0.25">
      <c r="A103" s="8"/>
      <c r="B103" s="1"/>
      <c r="C103" s="11"/>
      <c r="H103" s="1"/>
      <c r="J103" s="1"/>
      <c r="N103" s="1"/>
      <c r="O103" s="3"/>
      <c r="P103" s="1"/>
      <c r="Q103" s="3"/>
      <c r="R103" s="1"/>
      <c r="T103" s="5"/>
      <c r="U103" s="1"/>
      <c r="W103" s="1"/>
      <c r="X103" s="3"/>
      <c r="Y103" s="1"/>
      <c r="AA103" s="1"/>
      <c r="AE103" s="1"/>
      <c r="AF103" s="3"/>
      <c r="AG103" s="5"/>
    </row>
    <row r="104" spans="1:38" x14ac:dyDescent="0.25">
      <c r="A104" s="8"/>
      <c r="B104" s="1"/>
      <c r="C104" s="11"/>
      <c r="H104" s="1"/>
      <c r="J104" s="1"/>
      <c r="N104" s="1"/>
      <c r="O104" s="3"/>
      <c r="P104" s="1"/>
      <c r="Q104" s="3"/>
      <c r="R104" s="1"/>
      <c r="T104" s="5"/>
      <c r="U104" s="1"/>
      <c r="W104" s="1"/>
      <c r="X104" s="3"/>
      <c r="Y104" s="1"/>
      <c r="AA104" s="1"/>
      <c r="AE104" s="1"/>
      <c r="AF104" s="3"/>
      <c r="AG104" s="5"/>
    </row>
    <row r="105" spans="1:38" x14ac:dyDescent="0.25">
      <c r="A105" s="8"/>
      <c r="B105" s="1"/>
      <c r="C105" s="11"/>
      <c r="H105" s="1"/>
      <c r="J105" s="1"/>
      <c r="N105" s="1"/>
      <c r="O105" s="3"/>
      <c r="P105" s="1"/>
      <c r="Q105" s="3"/>
      <c r="R105" s="1"/>
      <c r="T105" s="5"/>
      <c r="U105" s="1"/>
      <c r="W105" s="1"/>
      <c r="X105" s="3"/>
      <c r="Y105" s="1"/>
      <c r="AA105" s="1"/>
      <c r="AE105" s="1"/>
      <c r="AF105" s="3"/>
      <c r="AG105" s="5"/>
    </row>
    <row r="106" spans="1:38" x14ac:dyDescent="0.25">
      <c r="A106" s="8"/>
      <c r="B106" s="1"/>
      <c r="C106" s="11"/>
      <c r="H106" s="1"/>
      <c r="J106" s="1"/>
      <c r="N106" s="1"/>
      <c r="O106" s="3"/>
      <c r="P106" s="1"/>
      <c r="Q106" s="3"/>
      <c r="R106" s="1"/>
      <c r="T106" s="5"/>
      <c r="U106" s="1"/>
      <c r="W106" s="1"/>
      <c r="X106" s="3"/>
      <c r="Y106" s="1"/>
      <c r="AA106" s="1"/>
      <c r="AE106" s="1"/>
      <c r="AF106" s="3"/>
      <c r="AG106" s="5"/>
    </row>
    <row r="107" spans="1:38" x14ac:dyDescent="0.25">
      <c r="A107" s="8"/>
      <c r="B107" s="1"/>
      <c r="C107" s="11"/>
      <c r="H107" s="1"/>
      <c r="J107" s="1"/>
      <c r="N107" s="1"/>
      <c r="O107" s="3"/>
      <c r="P107" s="1"/>
      <c r="Q107" s="3"/>
      <c r="R107" s="1"/>
      <c r="T107" s="5"/>
      <c r="U107" s="1"/>
      <c r="W107" s="1"/>
      <c r="X107" s="3"/>
      <c r="Y107" s="1"/>
      <c r="AA107" s="1"/>
      <c r="AE107" s="1"/>
      <c r="AF107" s="3"/>
      <c r="AG107" s="5"/>
    </row>
    <row r="108" spans="1:38" x14ac:dyDescent="0.25">
      <c r="A108" s="8"/>
      <c r="B108" s="1"/>
      <c r="C108" s="11"/>
      <c r="H108" s="1"/>
      <c r="J108" s="1"/>
      <c r="N108" s="1"/>
      <c r="O108" s="3"/>
      <c r="P108" s="1"/>
      <c r="Q108" s="3"/>
      <c r="R108" s="1"/>
      <c r="T108" s="5"/>
      <c r="U108" s="1"/>
      <c r="W108" s="1"/>
      <c r="X108" s="3"/>
      <c r="Y108" s="1"/>
      <c r="AA108" s="1"/>
      <c r="AE108" s="1"/>
      <c r="AF108" s="3"/>
      <c r="AG108" s="5"/>
    </row>
    <row r="109" spans="1:38" x14ac:dyDescent="0.25">
      <c r="A109" s="8"/>
      <c r="B109" s="1"/>
      <c r="C109" s="11"/>
      <c r="H109" s="1"/>
      <c r="J109" s="1"/>
      <c r="N109" s="1"/>
      <c r="O109" s="3"/>
      <c r="P109" s="1"/>
      <c r="Q109" s="3"/>
      <c r="R109" s="1"/>
      <c r="T109" s="5"/>
      <c r="U109" s="1"/>
      <c r="W109" s="1"/>
      <c r="X109" s="3"/>
      <c r="Y109" s="1"/>
      <c r="AA109" s="1"/>
      <c r="AE109" s="1"/>
      <c r="AF109" s="3"/>
      <c r="AG109" s="5"/>
    </row>
    <row r="110" spans="1:38" x14ac:dyDescent="0.25">
      <c r="A110" s="8"/>
      <c r="B110" s="1"/>
      <c r="C110" s="11"/>
      <c r="H110" s="1"/>
      <c r="J110" s="1"/>
      <c r="N110" s="1"/>
      <c r="O110" s="3"/>
      <c r="P110" s="1"/>
      <c r="Q110" s="3"/>
      <c r="R110" s="1"/>
      <c r="T110" s="5"/>
      <c r="U110" s="1"/>
      <c r="W110" s="1"/>
      <c r="X110" s="3"/>
      <c r="Y110" s="1"/>
      <c r="AA110" s="1"/>
      <c r="AE110" s="1"/>
      <c r="AF110" s="3"/>
      <c r="AG110" s="5"/>
    </row>
    <row r="111" spans="1:38" x14ac:dyDescent="0.25">
      <c r="A111" s="8"/>
      <c r="B111" s="1"/>
      <c r="C111" s="11"/>
      <c r="H111" s="1"/>
      <c r="J111" s="1"/>
      <c r="N111" s="1"/>
      <c r="O111" s="3"/>
      <c r="P111" s="1"/>
      <c r="Q111" s="3"/>
      <c r="R111" s="1"/>
      <c r="T111" s="5"/>
      <c r="U111" s="1"/>
      <c r="W111" s="1"/>
      <c r="X111" s="3"/>
      <c r="Y111" s="1"/>
      <c r="AA111" s="1"/>
      <c r="AE111" s="1"/>
      <c r="AF111" s="3"/>
      <c r="AG111" s="5"/>
    </row>
    <row r="112" spans="1:38" x14ac:dyDescent="0.25">
      <c r="A112" s="8"/>
      <c r="B112" s="1"/>
      <c r="C112" s="11"/>
      <c r="H112" s="1"/>
      <c r="J112" s="1"/>
      <c r="N112" s="1"/>
      <c r="O112" s="3"/>
      <c r="P112" s="1"/>
      <c r="Q112" s="3"/>
      <c r="R112" s="1"/>
      <c r="T112" s="5"/>
      <c r="U112" s="1"/>
      <c r="W112" s="1"/>
      <c r="X112" s="3"/>
      <c r="Y112" s="1"/>
      <c r="AA112" s="1"/>
      <c r="AE112" s="1"/>
      <c r="AF112" s="3"/>
      <c r="AG112" s="5"/>
    </row>
    <row r="113" spans="1:33" x14ac:dyDescent="0.25">
      <c r="A113" s="8"/>
      <c r="B113" s="1"/>
      <c r="C113" s="11"/>
      <c r="H113" s="1"/>
      <c r="J113" s="1"/>
      <c r="N113" s="1"/>
      <c r="O113" s="3"/>
      <c r="P113" s="1"/>
      <c r="Q113" s="3"/>
      <c r="R113" s="1"/>
      <c r="T113" s="5"/>
      <c r="U113" s="1"/>
      <c r="W113" s="1"/>
      <c r="X113" s="3"/>
      <c r="Y113" s="1"/>
      <c r="AA113" s="1"/>
      <c r="AE113" s="1"/>
      <c r="AF113" s="3"/>
      <c r="AG113" s="5"/>
    </row>
    <row r="114" spans="1:33" x14ac:dyDescent="0.25">
      <c r="A114" s="8"/>
      <c r="B114" s="1"/>
      <c r="C114" s="11"/>
      <c r="H114" s="1"/>
      <c r="J114" s="1"/>
      <c r="N114" s="1"/>
      <c r="O114" s="3"/>
      <c r="P114" s="1"/>
      <c r="Q114" s="3"/>
      <c r="R114" s="1"/>
      <c r="T114" s="5"/>
      <c r="U114" s="1"/>
      <c r="W114" s="1"/>
      <c r="X114" s="3"/>
      <c r="Y114" s="1"/>
      <c r="AA114" s="1"/>
      <c r="AE114" s="1"/>
      <c r="AF114" s="3"/>
      <c r="AG114" s="5"/>
    </row>
    <row r="115" spans="1:33" x14ac:dyDescent="0.25">
      <c r="A115" s="8"/>
      <c r="B115" s="1"/>
      <c r="C115" s="11"/>
      <c r="H115" s="1"/>
      <c r="J115" s="1"/>
      <c r="N115" s="1"/>
      <c r="O115" s="3"/>
      <c r="P115" s="1"/>
      <c r="Q115" s="3"/>
      <c r="R115" s="1"/>
      <c r="T115" s="5"/>
      <c r="U115" s="1"/>
      <c r="W115" s="1"/>
      <c r="X115" s="3"/>
      <c r="Y115" s="1"/>
      <c r="AA115" s="1"/>
      <c r="AE115" s="1"/>
      <c r="AF115" s="3"/>
      <c r="AG115" s="5"/>
    </row>
    <row r="116" spans="1:33" x14ac:dyDescent="0.25">
      <c r="A116" s="8"/>
      <c r="B116" s="1"/>
      <c r="C116" s="11"/>
      <c r="H116" s="1"/>
      <c r="J116" s="1"/>
      <c r="N116" s="1"/>
      <c r="O116" s="3"/>
      <c r="P116" s="1"/>
      <c r="Q116" s="3"/>
      <c r="R116" s="1"/>
      <c r="T116" s="5"/>
      <c r="U116" s="1"/>
      <c r="W116" s="1"/>
      <c r="X116" s="3"/>
      <c r="Y116" s="1"/>
      <c r="AA116" s="1"/>
      <c r="AE116" s="1"/>
      <c r="AF116" s="3"/>
      <c r="AG116" s="5"/>
    </row>
    <row r="117" spans="1:33" x14ac:dyDescent="0.25">
      <c r="A117" s="8"/>
      <c r="B117" s="1"/>
      <c r="C117" s="11"/>
      <c r="H117" s="1"/>
      <c r="J117" s="1"/>
      <c r="N117" s="1"/>
      <c r="O117" s="3"/>
      <c r="P117" s="1"/>
      <c r="Q117" s="3"/>
      <c r="R117" s="1"/>
      <c r="T117" s="5"/>
      <c r="U117" s="1"/>
      <c r="W117" s="1"/>
      <c r="X117" s="3"/>
      <c r="Y117" s="1"/>
      <c r="AA117" s="1"/>
      <c r="AE117" s="1"/>
      <c r="AF117" s="3"/>
      <c r="AG117" s="5"/>
    </row>
    <row r="118" spans="1:33" x14ac:dyDescent="0.25">
      <c r="A118" s="8"/>
      <c r="B118" s="1"/>
      <c r="C118" s="11"/>
      <c r="H118" s="1"/>
      <c r="J118" s="1"/>
      <c r="N118" s="1"/>
      <c r="O118" s="3"/>
      <c r="P118" s="1"/>
      <c r="Q118" s="3"/>
      <c r="R118" s="1"/>
      <c r="T118" s="5"/>
      <c r="U118" s="1"/>
      <c r="W118" s="1"/>
      <c r="X118" s="3"/>
      <c r="Y118" s="1"/>
      <c r="AA118" s="1"/>
      <c r="AE118" s="1"/>
      <c r="AF118" s="3"/>
      <c r="AG118" s="5"/>
    </row>
    <row r="119" spans="1:33" x14ac:dyDescent="0.25">
      <c r="A119" s="8"/>
      <c r="B119" s="1"/>
      <c r="C119" s="11"/>
      <c r="H119" s="1"/>
      <c r="J119" s="1"/>
      <c r="N119" s="1"/>
      <c r="O119" s="3"/>
      <c r="P119" s="1"/>
      <c r="Q119" s="3"/>
      <c r="R119" s="1"/>
      <c r="T119" s="5"/>
      <c r="U119" s="1"/>
      <c r="W119" s="1"/>
      <c r="X119" s="3"/>
      <c r="Y119" s="1"/>
      <c r="AA119" s="1"/>
      <c r="AE119" s="1"/>
      <c r="AF119" s="3"/>
      <c r="AG119" s="5"/>
    </row>
    <row r="120" spans="1:33" x14ac:dyDescent="0.25">
      <c r="A120" s="8"/>
      <c r="B120" s="1"/>
      <c r="C120" s="11"/>
      <c r="H120" s="1"/>
      <c r="J120" s="1"/>
      <c r="N120" s="1"/>
      <c r="O120" s="3"/>
      <c r="P120" s="1"/>
      <c r="Q120" s="3"/>
      <c r="R120" s="1"/>
      <c r="T120" s="5"/>
      <c r="U120" s="1"/>
      <c r="W120" s="1"/>
      <c r="X120" s="3"/>
      <c r="Y120" s="1"/>
      <c r="AA120" s="1"/>
      <c r="AE120" s="1"/>
      <c r="AF120" s="3"/>
      <c r="AG120" s="5"/>
    </row>
    <row r="121" spans="1:33" x14ac:dyDescent="0.25">
      <c r="A121" s="8"/>
      <c r="B121" s="1"/>
      <c r="C121" s="11"/>
      <c r="H121" s="1"/>
      <c r="J121" s="1"/>
      <c r="N121" s="1"/>
      <c r="O121" s="3"/>
      <c r="P121" s="1"/>
      <c r="Q121" s="3"/>
      <c r="R121" s="1"/>
      <c r="T121" s="5"/>
      <c r="U121" s="1"/>
      <c r="W121" s="1"/>
      <c r="X121" s="3"/>
      <c r="Y121" s="1"/>
      <c r="AA121" s="1"/>
      <c r="AE121" s="1"/>
      <c r="AF121" s="3"/>
      <c r="AG121" s="5"/>
    </row>
    <row r="122" spans="1:33" x14ac:dyDescent="0.25">
      <c r="A122" s="8"/>
      <c r="B122" s="1"/>
      <c r="C122" s="11"/>
      <c r="H122" s="1"/>
      <c r="J122" s="1"/>
      <c r="N122" s="1"/>
      <c r="O122" s="3"/>
      <c r="P122" s="1"/>
      <c r="Q122" s="3"/>
      <c r="R122" s="1"/>
      <c r="T122" s="5"/>
      <c r="U122" s="1"/>
      <c r="W122" s="1"/>
      <c r="X122" s="3"/>
      <c r="Y122" s="1"/>
      <c r="AA122" s="1"/>
      <c r="AE122" s="1"/>
      <c r="AF122" s="3"/>
      <c r="AG122" s="5"/>
    </row>
    <row r="123" spans="1:33" x14ac:dyDescent="0.25">
      <c r="A123" s="8"/>
      <c r="B123" s="1"/>
      <c r="C123" s="11"/>
      <c r="H123" s="1"/>
      <c r="J123" s="1"/>
      <c r="N123" s="1"/>
      <c r="O123" s="3"/>
      <c r="P123" s="1"/>
      <c r="Q123" s="3"/>
      <c r="R123" s="1"/>
      <c r="T123" s="5"/>
      <c r="U123" s="1"/>
      <c r="W123" s="1"/>
      <c r="X123" s="3"/>
      <c r="Y123" s="1"/>
      <c r="AA123" s="1"/>
      <c r="AE123" s="1"/>
      <c r="AF123" s="3"/>
      <c r="AG123" s="5"/>
    </row>
    <row r="124" spans="1:33" x14ac:dyDescent="0.25">
      <c r="A124" s="8"/>
      <c r="B124" s="1"/>
      <c r="C124" s="11"/>
      <c r="H124" s="1"/>
      <c r="J124" s="1"/>
      <c r="N124" s="1"/>
      <c r="O124" s="3"/>
      <c r="P124" s="1"/>
      <c r="Q124" s="3"/>
      <c r="R124" s="1"/>
      <c r="T124" s="5"/>
      <c r="U124" s="1"/>
      <c r="W124" s="1"/>
      <c r="X124" s="3"/>
      <c r="Y124" s="1"/>
      <c r="AA124" s="1"/>
      <c r="AE124" s="1"/>
      <c r="AF124" s="3"/>
      <c r="AG124" s="5"/>
    </row>
    <row r="125" spans="1:33" x14ac:dyDescent="0.25">
      <c r="A125" s="8"/>
      <c r="B125" s="1"/>
      <c r="C125" s="11"/>
      <c r="H125" s="1"/>
      <c r="J125" s="1"/>
      <c r="N125" s="1"/>
      <c r="O125" s="3"/>
      <c r="P125" s="1"/>
      <c r="Q125" s="3"/>
      <c r="R125" s="1"/>
      <c r="T125" s="5"/>
      <c r="U125" s="1"/>
      <c r="W125" s="1"/>
      <c r="X125" s="3"/>
      <c r="Y125" s="1"/>
      <c r="AA125" s="1"/>
      <c r="AE125" s="1"/>
      <c r="AF125" s="3"/>
      <c r="AG125" s="5"/>
    </row>
    <row r="126" spans="1:33" x14ac:dyDescent="0.25">
      <c r="A126" s="8"/>
      <c r="B126" s="1"/>
      <c r="C126" s="11"/>
      <c r="H126" s="1"/>
      <c r="J126" s="1"/>
      <c r="N126" s="1"/>
      <c r="O126" s="3"/>
      <c r="P126" s="1"/>
      <c r="Q126" s="3"/>
      <c r="R126" s="1"/>
      <c r="T126" s="5"/>
      <c r="U126" s="1"/>
      <c r="W126" s="1"/>
      <c r="X126" s="3"/>
      <c r="Y126" s="1"/>
      <c r="AA126" s="1"/>
      <c r="AE126" s="1"/>
      <c r="AF126" s="3"/>
      <c r="AG126" s="5"/>
    </row>
    <row r="127" spans="1:33" x14ac:dyDescent="0.25">
      <c r="A127" s="8"/>
      <c r="B127" s="1"/>
      <c r="C127" s="11"/>
      <c r="H127" s="1"/>
      <c r="J127" s="1"/>
      <c r="N127" s="1"/>
      <c r="O127" s="3"/>
      <c r="P127" s="1"/>
      <c r="Q127" s="3"/>
      <c r="R127" s="1"/>
      <c r="T127" s="5"/>
      <c r="U127" s="1"/>
      <c r="W127" s="1"/>
      <c r="X127" s="3"/>
      <c r="Y127" s="1"/>
      <c r="AA127" s="1"/>
      <c r="AE127" s="1"/>
      <c r="AF127" s="3"/>
      <c r="AG127" s="5"/>
    </row>
    <row r="128" spans="1:33" x14ac:dyDescent="0.25">
      <c r="A128" s="8"/>
      <c r="B128" s="1"/>
      <c r="C128" s="11"/>
      <c r="H128" s="1"/>
      <c r="J128" s="1"/>
      <c r="N128" s="1"/>
      <c r="O128" s="3"/>
      <c r="P128" s="1"/>
      <c r="Q128" s="3"/>
      <c r="R128" s="1"/>
      <c r="T128" s="5"/>
      <c r="U128" s="1"/>
      <c r="W128" s="1"/>
      <c r="X128" s="3"/>
      <c r="Y128" s="1"/>
      <c r="AA128" s="1"/>
      <c r="AE128" s="1"/>
      <c r="AF128" s="3"/>
      <c r="AG128" s="5"/>
    </row>
    <row r="129" spans="1:33" x14ac:dyDescent="0.25">
      <c r="A129" s="8"/>
      <c r="B129" s="1"/>
      <c r="C129" s="11"/>
      <c r="H129" s="1"/>
      <c r="J129" s="1"/>
      <c r="N129" s="1"/>
      <c r="O129" s="3"/>
      <c r="P129" s="1"/>
      <c r="Q129" s="3"/>
      <c r="R129" s="1"/>
      <c r="T129" s="5"/>
      <c r="U129" s="1"/>
      <c r="W129" s="1"/>
      <c r="X129" s="3"/>
      <c r="Y129" s="1"/>
      <c r="AA129" s="1"/>
      <c r="AE129" s="1"/>
      <c r="AF129" s="3"/>
      <c r="AG129" s="5"/>
    </row>
    <row r="130" spans="1:33" x14ac:dyDescent="0.25">
      <c r="A130" s="8"/>
      <c r="B130" s="1"/>
      <c r="C130" s="11"/>
      <c r="H130" s="1"/>
      <c r="J130" s="1"/>
      <c r="N130" s="1"/>
      <c r="O130" s="3"/>
      <c r="P130" s="1"/>
      <c r="Q130" s="3"/>
      <c r="R130" s="1"/>
      <c r="T130" s="5"/>
      <c r="U130" s="1"/>
      <c r="W130" s="1"/>
      <c r="X130" s="3"/>
      <c r="Y130" s="1"/>
      <c r="AA130" s="1"/>
      <c r="AE130" s="1"/>
      <c r="AF130" s="3"/>
      <c r="AG130" s="5"/>
    </row>
    <row r="131" spans="1:33" x14ac:dyDescent="0.25">
      <c r="A131" s="8"/>
      <c r="B131" s="1"/>
      <c r="C131" s="11"/>
      <c r="H131" s="1"/>
      <c r="J131" s="1"/>
      <c r="N131" s="1"/>
      <c r="O131" s="3"/>
      <c r="P131" s="1"/>
      <c r="Q131" s="3"/>
      <c r="R131" s="1"/>
      <c r="T131" s="5"/>
      <c r="U131" s="1"/>
      <c r="W131" s="1"/>
      <c r="X131" s="3"/>
      <c r="Y131" s="1"/>
      <c r="AA131" s="1"/>
      <c r="AE131" s="1"/>
      <c r="AF131" s="3"/>
      <c r="AG131" s="5"/>
    </row>
    <row r="132" spans="1:33" x14ac:dyDescent="0.25">
      <c r="A132" s="8"/>
      <c r="B132" s="1"/>
      <c r="C132" s="11"/>
      <c r="H132" s="1"/>
      <c r="J132" s="1"/>
      <c r="N132" s="1"/>
      <c r="O132" s="3"/>
      <c r="P132" s="1"/>
      <c r="Q132" s="3"/>
      <c r="R132" s="1"/>
      <c r="T132" s="5"/>
      <c r="U132" s="1"/>
      <c r="W132" s="1"/>
      <c r="X132" s="3"/>
      <c r="Y132" s="1"/>
      <c r="AA132" s="1"/>
      <c r="AE132" s="1"/>
      <c r="AF132" s="3"/>
      <c r="AG132" s="5"/>
    </row>
    <row r="133" spans="1:33" x14ac:dyDescent="0.25">
      <c r="A133" s="8"/>
      <c r="B133" s="1"/>
      <c r="C133" s="11"/>
      <c r="H133" s="1"/>
      <c r="J133" s="1"/>
      <c r="N133" s="1"/>
      <c r="O133" s="3"/>
      <c r="P133" s="1"/>
      <c r="Q133" s="3"/>
      <c r="R133" s="1"/>
      <c r="T133" s="5"/>
      <c r="U133" s="1"/>
      <c r="W133" s="1"/>
      <c r="X133" s="3"/>
      <c r="Y133" s="1"/>
      <c r="AA133" s="1"/>
      <c r="AE133" s="1"/>
      <c r="AF133" s="3"/>
      <c r="AG133" s="5"/>
    </row>
    <row r="134" spans="1:33" x14ac:dyDescent="0.25">
      <c r="A134" s="8"/>
      <c r="B134" s="1"/>
      <c r="C134" s="11"/>
      <c r="H134" s="1"/>
      <c r="J134" s="1"/>
      <c r="N134" s="1"/>
      <c r="O134" s="3"/>
      <c r="P134" s="1"/>
      <c r="Q134" s="3"/>
      <c r="R134" s="1"/>
      <c r="T134" s="5"/>
      <c r="U134" s="1"/>
      <c r="W134" s="1"/>
      <c r="X134" s="3"/>
      <c r="Y134" s="1"/>
      <c r="AA134" s="1"/>
      <c r="AE134" s="1"/>
      <c r="AF134" s="3"/>
      <c r="AG134" s="5"/>
    </row>
    <row r="135" spans="1:33" x14ac:dyDescent="0.25">
      <c r="A135" s="8"/>
      <c r="B135" s="1"/>
      <c r="C135" s="11"/>
      <c r="H135" s="1"/>
      <c r="J135" s="1"/>
      <c r="N135" s="1"/>
      <c r="O135" s="3"/>
      <c r="P135" s="1"/>
      <c r="Q135" s="3"/>
      <c r="R135" s="1"/>
      <c r="T135" s="5"/>
      <c r="U135" s="1"/>
      <c r="W135" s="1"/>
      <c r="X135" s="3"/>
      <c r="Y135" s="1"/>
      <c r="AA135" s="1"/>
      <c r="AE135" s="1"/>
      <c r="AF135" s="3"/>
      <c r="AG135" s="5"/>
    </row>
    <row r="136" spans="1:33" x14ac:dyDescent="0.25">
      <c r="A136" s="8"/>
      <c r="B136" s="1"/>
      <c r="C136" s="11"/>
      <c r="H136" s="1"/>
      <c r="J136" s="1"/>
      <c r="N136" s="1"/>
      <c r="O136" s="3"/>
      <c r="P136" s="1"/>
      <c r="Q136" s="3"/>
      <c r="R136" s="1"/>
      <c r="T136" s="5"/>
      <c r="U136" s="1"/>
      <c r="W136" s="1"/>
      <c r="X136" s="3"/>
      <c r="Y136" s="1"/>
      <c r="AA136" s="1"/>
      <c r="AE136" s="1"/>
      <c r="AF136" s="3"/>
      <c r="AG136" s="5"/>
    </row>
    <row r="137" spans="1:33" x14ac:dyDescent="0.25">
      <c r="A137" s="8"/>
      <c r="B137" s="1"/>
      <c r="C137" s="11"/>
      <c r="H137" s="1"/>
      <c r="J137" s="1"/>
      <c r="N137" s="1"/>
      <c r="O137" s="3"/>
      <c r="P137" s="1"/>
      <c r="Q137" s="3"/>
      <c r="R137" s="1"/>
      <c r="T137" s="5"/>
      <c r="U137" s="1"/>
      <c r="W137" s="1"/>
      <c r="X137" s="3"/>
      <c r="Y137" s="1"/>
      <c r="AA137" s="1"/>
      <c r="AE137" s="1"/>
      <c r="AF137" s="3"/>
      <c r="AG137" s="5"/>
    </row>
    <row r="138" spans="1:33" x14ac:dyDescent="0.25">
      <c r="A138" s="8"/>
      <c r="B138" s="1"/>
      <c r="C138" s="11"/>
      <c r="H138" s="1"/>
      <c r="J138" s="1"/>
      <c r="N138" s="1"/>
      <c r="O138" s="3"/>
      <c r="P138" s="1"/>
      <c r="Q138" s="3"/>
      <c r="R138" s="1"/>
      <c r="T138" s="5"/>
      <c r="U138" s="1"/>
      <c r="W138" s="1"/>
      <c r="X138" s="3"/>
      <c r="Y138" s="1"/>
      <c r="AA138" s="1"/>
      <c r="AE138" s="1"/>
      <c r="AF138" s="3"/>
      <c r="AG138" s="5"/>
    </row>
    <row r="139" spans="1:33" x14ac:dyDescent="0.25">
      <c r="A139" s="8"/>
      <c r="B139" s="1"/>
      <c r="C139" s="11"/>
      <c r="H139" s="1"/>
      <c r="J139" s="1"/>
      <c r="N139" s="1"/>
      <c r="O139" s="3"/>
      <c r="P139" s="1"/>
      <c r="Q139" s="3"/>
      <c r="R139" s="1"/>
      <c r="T139" s="5"/>
      <c r="U139" s="1"/>
      <c r="W139" s="1"/>
      <c r="X139" s="3"/>
      <c r="Y139" s="1"/>
      <c r="AA139" s="1"/>
      <c r="AE139" s="1"/>
      <c r="AF139" s="3"/>
      <c r="AG139" s="5"/>
    </row>
    <row r="140" spans="1:33" x14ac:dyDescent="0.25">
      <c r="A140" s="8"/>
      <c r="B140" s="1"/>
      <c r="C140" s="11"/>
      <c r="H140" s="1"/>
      <c r="J140" s="1"/>
      <c r="N140" s="1"/>
      <c r="O140" s="3"/>
      <c r="P140" s="1"/>
      <c r="Q140" s="3"/>
      <c r="R140" s="1"/>
      <c r="T140" s="5"/>
      <c r="U140" s="1"/>
      <c r="W140" s="1"/>
      <c r="X140" s="3"/>
      <c r="Y140" s="1"/>
      <c r="AA140" s="1"/>
      <c r="AE140" s="1"/>
      <c r="AF140" s="3"/>
      <c r="AG140" s="5"/>
    </row>
    <row r="141" spans="1:33" x14ac:dyDescent="0.25">
      <c r="A141" s="8"/>
      <c r="B141" s="1"/>
      <c r="C141" s="11"/>
      <c r="H141" s="1"/>
      <c r="J141" s="1"/>
      <c r="N141" s="1"/>
      <c r="O141" s="3"/>
      <c r="P141" s="1"/>
      <c r="Q141" s="3"/>
      <c r="R141" s="1"/>
      <c r="T141" s="5"/>
      <c r="U141" s="1"/>
      <c r="W141" s="1"/>
      <c r="X141" s="3"/>
      <c r="Y141" s="1"/>
      <c r="AA141" s="1"/>
      <c r="AE141" s="1"/>
      <c r="AF141" s="3"/>
      <c r="AG141" s="5"/>
    </row>
    <row r="142" spans="1:33" x14ac:dyDescent="0.25">
      <c r="A142" s="8"/>
      <c r="B142" s="1"/>
      <c r="C142" s="11"/>
      <c r="H142" s="1"/>
      <c r="J142" s="1"/>
      <c r="N142" s="1"/>
      <c r="O142" s="3"/>
      <c r="P142" s="1"/>
      <c r="Q142" s="3"/>
      <c r="R142" s="1"/>
      <c r="T142" s="5"/>
      <c r="U142" s="1"/>
      <c r="W142" s="1"/>
      <c r="X142" s="3"/>
      <c r="Y142" s="1"/>
      <c r="AA142" s="1"/>
      <c r="AE142" s="1"/>
      <c r="AF142" s="3"/>
      <c r="AG142" s="5"/>
    </row>
    <row r="143" spans="1:33" x14ac:dyDescent="0.25">
      <c r="A143" s="8"/>
      <c r="B143" s="1"/>
      <c r="C143" s="11"/>
      <c r="H143" s="1"/>
      <c r="J143" s="1"/>
      <c r="N143" s="1"/>
      <c r="O143" s="3"/>
      <c r="P143" s="1"/>
      <c r="Q143" s="3"/>
      <c r="R143" s="1"/>
      <c r="T143" s="5"/>
      <c r="U143" s="1"/>
      <c r="W143" s="1"/>
      <c r="X143" s="3"/>
      <c r="Y143" s="1"/>
      <c r="AA143" s="1"/>
      <c r="AE143" s="1"/>
      <c r="AF143" s="3"/>
      <c r="AG143" s="5"/>
    </row>
    <row r="144" spans="1:33" x14ac:dyDescent="0.25">
      <c r="A144" s="8"/>
      <c r="B144" s="1"/>
      <c r="C144" s="11"/>
      <c r="H144" s="1"/>
      <c r="J144" s="1"/>
      <c r="N144" s="1"/>
      <c r="O144" s="3"/>
      <c r="P144" s="1"/>
      <c r="Q144" s="3"/>
      <c r="R144" s="1"/>
      <c r="T144" s="5"/>
      <c r="U144" s="1"/>
      <c r="W144" s="1"/>
      <c r="X144" s="3"/>
      <c r="Y144" s="1"/>
      <c r="AA144" s="1"/>
      <c r="AE144" s="1"/>
      <c r="AF144" s="3"/>
      <c r="AG144" s="5"/>
    </row>
    <row r="145" spans="1:33" x14ac:dyDescent="0.25">
      <c r="A145" s="8"/>
      <c r="B145" s="1"/>
      <c r="C145" s="11"/>
      <c r="H145" s="1"/>
      <c r="J145" s="1"/>
      <c r="N145" s="1"/>
      <c r="O145" s="3"/>
      <c r="P145" s="1"/>
      <c r="Q145" s="3"/>
      <c r="R145" s="1"/>
      <c r="T145" s="5"/>
      <c r="U145" s="1"/>
      <c r="W145" s="1"/>
      <c r="X145" s="3"/>
      <c r="Y145" s="1"/>
      <c r="AA145" s="1"/>
      <c r="AE145" s="1"/>
      <c r="AF145" s="3"/>
      <c r="AG145" s="5"/>
    </row>
    <row r="146" spans="1:33" x14ac:dyDescent="0.25">
      <c r="A146" s="8"/>
      <c r="B146" s="1"/>
      <c r="C146" s="11"/>
      <c r="H146" s="1"/>
      <c r="J146" s="1"/>
      <c r="N146" s="1"/>
      <c r="O146" s="3"/>
      <c r="P146" s="1"/>
      <c r="Q146" s="3"/>
      <c r="R146" s="1"/>
      <c r="T146" s="5"/>
      <c r="U146" s="1"/>
      <c r="W146" s="1"/>
      <c r="X146" s="3"/>
      <c r="Y146" s="1"/>
      <c r="AA146" s="1"/>
      <c r="AE146" s="1"/>
      <c r="AF146" s="3"/>
      <c r="AG146" s="5"/>
    </row>
    <row r="147" spans="1:33" x14ac:dyDescent="0.25">
      <c r="A147" s="8"/>
      <c r="B147" s="1"/>
      <c r="C147" s="11"/>
      <c r="H147" s="1"/>
      <c r="J147" s="1"/>
      <c r="N147" s="1"/>
      <c r="O147" s="3"/>
      <c r="P147" s="1"/>
      <c r="Q147" s="3"/>
      <c r="R147" s="1"/>
      <c r="T147" s="5"/>
      <c r="U147" s="1"/>
      <c r="W147" s="1"/>
      <c r="X147" s="3"/>
      <c r="Y147" s="1"/>
      <c r="AA147" s="1"/>
      <c r="AE147" s="1"/>
      <c r="AF147" s="3"/>
      <c r="AG147" s="5"/>
    </row>
    <row r="148" spans="1:33" x14ac:dyDescent="0.25">
      <c r="A148" s="8"/>
      <c r="B148" s="1"/>
      <c r="C148" s="11"/>
      <c r="H148" s="1"/>
      <c r="J148" s="1"/>
      <c r="N148" s="1"/>
      <c r="O148" s="3"/>
      <c r="P148" s="1"/>
      <c r="Q148" s="3"/>
      <c r="R148" s="1"/>
      <c r="T148" s="5"/>
      <c r="U148" s="1"/>
      <c r="W148" s="1"/>
      <c r="X148" s="3"/>
      <c r="Y148" s="1"/>
      <c r="AA148" s="1"/>
      <c r="AE148" s="1"/>
      <c r="AF148" s="3"/>
      <c r="AG148" s="5"/>
    </row>
    <row r="149" spans="1:33" x14ac:dyDescent="0.25">
      <c r="A149" s="8"/>
      <c r="B149" s="1"/>
      <c r="C149" s="11"/>
      <c r="H149" s="1"/>
      <c r="J149" s="1"/>
      <c r="N149" s="1"/>
      <c r="O149" s="3"/>
      <c r="P149" s="1"/>
      <c r="Q149" s="3"/>
      <c r="R149" s="1"/>
      <c r="T149" s="5"/>
      <c r="U149" s="1"/>
      <c r="W149" s="1"/>
      <c r="X149" s="3"/>
      <c r="Y149" s="1"/>
      <c r="AA149" s="1"/>
      <c r="AE149" s="1"/>
      <c r="AF149" s="3"/>
      <c r="AG149" s="5"/>
    </row>
    <row r="150" spans="1:33" x14ac:dyDescent="0.25">
      <c r="A150" s="8"/>
      <c r="B150" s="1"/>
      <c r="C150" s="11"/>
      <c r="H150" s="1"/>
      <c r="J150" s="1"/>
      <c r="N150" s="1"/>
      <c r="O150" s="3"/>
      <c r="P150" s="1"/>
      <c r="Q150" s="3"/>
      <c r="R150" s="1"/>
      <c r="T150" s="5"/>
      <c r="U150" s="1"/>
      <c r="W150" s="1"/>
      <c r="X150" s="3"/>
      <c r="Y150" s="1"/>
      <c r="AA150" s="1"/>
      <c r="AE150" s="1"/>
      <c r="AF150" s="3"/>
      <c r="AG150" s="5"/>
    </row>
    <row r="151" spans="1:33" x14ac:dyDescent="0.25">
      <c r="A151" s="8"/>
      <c r="B151" s="1"/>
      <c r="C151" s="11"/>
      <c r="H151" s="1"/>
      <c r="J151" s="1"/>
      <c r="N151" s="1"/>
      <c r="O151" s="3"/>
      <c r="P151" s="1"/>
      <c r="Q151" s="3"/>
      <c r="R151" s="1"/>
      <c r="T151" s="5"/>
      <c r="U151" s="1"/>
      <c r="W151" s="1"/>
      <c r="X151" s="3"/>
      <c r="Y151" s="1"/>
      <c r="AA151" s="1"/>
      <c r="AE151" s="1"/>
      <c r="AF151" s="3"/>
      <c r="AG151" s="5"/>
    </row>
    <row r="152" spans="1:33" x14ac:dyDescent="0.25">
      <c r="A152" s="8"/>
      <c r="B152" s="1"/>
      <c r="C152" s="11"/>
      <c r="H152" s="1"/>
      <c r="J152" s="1"/>
      <c r="N152" s="1"/>
      <c r="O152" s="3"/>
      <c r="P152" s="1"/>
      <c r="Q152" s="3"/>
      <c r="R152" s="1"/>
      <c r="T152" s="5"/>
      <c r="U152" s="1"/>
      <c r="W152" s="1"/>
      <c r="X152" s="3"/>
      <c r="Y152" s="1"/>
      <c r="AA152" s="1"/>
      <c r="AE152" s="1"/>
      <c r="AF152" s="3"/>
      <c r="AG152" s="5"/>
    </row>
    <row r="153" spans="1:33" x14ac:dyDescent="0.25">
      <c r="A153" s="8"/>
      <c r="B153" s="1"/>
      <c r="C153" s="11"/>
      <c r="H153" s="1"/>
      <c r="J153" s="1"/>
      <c r="N153" s="1"/>
      <c r="O153" s="3"/>
      <c r="P153" s="1"/>
      <c r="Q153" s="3"/>
      <c r="R153" s="1"/>
      <c r="T153" s="5"/>
      <c r="U153" s="1"/>
      <c r="W153" s="1"/>
      <c r="X153" s="3"/>
      <c r="Y153" s="1"/>
      <c r="AA153" s="1"/>
      <c r="AE153" s="1"/>
      <c r="AF153" s="3"/>
      <c r="AG153" s="5"/>
    </row>
    <row r="154" spans="1:33" x14ac:dyDescent="0.25">
      <c r="A154" s="8"/>
      <c r="B154" s="1"/>
      <c r="C154" s="11"/>
      <c r="H154" s="1"/>
      <c r="J154" s="1"/>
      <c r="N154" s="1"/>
      <c r="O154" s="3"/>
      <c r="P154" s="1"/>
      <c r="Q154" s="3"/>
      <c r="R154" s="1"/>
      <c r="T154" s="5"/>
      <c r="U154" s="1"/>
      <c r="W154" s="1"/>
      <c r="X154" s="3"/>
      <c r="Y154" s="1"/>
      <c r="AA154" s="1"/>
      <c r="AE154" s="1"/>
      <c r="AF154" s="3"/>
      <c r="AG154" s="5"/>
    </row>
    <row r="155" spans="1:33" x14ac:dyDescent="0.25">
      <c r="A155" s="8"/>
      <c r="B155" s="1"/>
      <c r="C155" s="11"/>
      <c r="H155" s="1"/>
      <c r="J155" s="1"/>
      <c r="N155" s="1"/>
      <c r="O155" s="3"/>
      <c r="P155" s="1"/>
      <c r="Q155" s="3"/>
      <c r="R155" s="1"/>
      <c r="T155" s="5"/>
      <c r="U155" s="1"/>
      <c r="W155" s="1"/>
      <c r="X155" s="3"/>
      <c r="Y155" s="1"/>
      <c r="AA155" s="1"/>
      <c r="AE155" s="1"/>
      <c r="AF155" s="3"/>
      <c r="AG155" s="5"/>
    </row>
    <row r="156" spans="1:33" x14ac:dyDescent="0.25">
      <c r="A156" s="8"/>
      <c r="B156" s="1"/>
      <c r="C156" s="11"/>
      <c r="H156" s="1"/>
      <c r="J156" s="1"/>
      <c r="N156" s="1"/>
      <c r="O156" s="3"/>
      <c r="P156" s="1"/>
      <c r="Q156" s="3"/>
      <c r="R156" s="1"/>
      <c r="T156" s="5"/>
      <c r="U156" s="1"/>
      <c r="W156" s="1"/>
      <c r="X156" s="3"/>
      <c r="Y156" s="1"/>
      <c r="AA156" s="1"/>
      <c r="AE156" s="1"/>
      <c r="AF156" s="3"/>
      <c r="AG156" s="5"/>
    </row>
    <row r="157" spans="1:33" x14ac:dyDescent="0.25">
      <c r="A157" s="8"/>
      <c r="B157" s="1"/>
      <c r="C157" s="11"/>
      <c r="H157" s="1"/>
      <c r="J157" s="1"/>
      <c r="N157" s="1"/>
      <c r="O157" s="3"/>
      <c r="P157" s="1"/>
      <c r="Q157" s="3"/>
      <c r="R157" s="1"/>
      <c r="T157" s="5"/>
      <c r="U157" s="1"/>
      <c r="W157" s="1"/>
      <c r="X157" s="3"/>
      <c r="Y157" s="1"/>
      <c r="AA157" s="1"/>
      <c r="AE157" s="1"/>
      <c r="AF157" s="3"/>
      <c r="AG157" s="5"/>
    </row>
    <row r="158" spans="1:33" x14ac:dyDescent="0.25">
      <c r="A158" s="8"/>
      <c r="B158" s="1"/>
      <c r="C158" s="11"/>
      <c r="H158" s="1"/>
      <c r="J158" s="1"/>
      <c r="N158" s="1"/>
      <c r="O158" s="3"/>
      <c r="P158" s="1"/>
      <c r="Q158" s="3"/>
      <c r="R158" s="1"/>
      <c r="T158" s="5"/>
      <c r="U158" s="1"/>
      <c r="W158" s="1"/>
      <c r="X158" s="3"/>
      <c r="Y158" s="1"/>
      <c r="AA158" s="1"/>
      <c r="AE158" s="1"/>
      <c r="AF158" s="3"/>
      <c r="AG158" s="5"/>
    </row>
    <row r="159" spans="1:33" x14ac:dyDescent="0.25">
      <c r="A159" s="8"/>
      <c r="B159" s="1"/>
      <c r="C159" s="11"/>
      <c r="H159" s="1"/>
      <c r="J159" s="1"/>
      <c r="N159" s="1"/>
      <c r="O159" s="3"/>
      <c r="P159" s="1"/>
      <c r="Q159" s="3"/>
      <c r="R159" s="1"/>
      <c r="T159" s="5"/>
      <c r="U159" s="1"/>
      <c r="W159" s="1"/>
      <c r="X159" s="3"/>
      <c r="Y159" s="1"/>
      <c r="AA159" s="1"/>
      <c r="AE159" s="1"/>
      <c r="AF159" s="3"/>
      <c r="AG159" s="5"/>
    </row>
    <row r="160" spans="1:33" x14ac:dyDescent="0.25">
      <c r="A160" s="8"/>
      <c r="B160" s="1"/>
      <c r="C160" s="11"/>
      <c r="H160" s="1"/>
      <c r="J160" s="1"/>
      <c r="N160" s="1"/>
      <c r="O160" s="3"/>
      <c r="P160" s="1"/>
      <c r="Q160" s="3"/>
      <c r="R160" s="1"/>
      <c r="T160" s="5"/>
      <c r="U160" s="1"/>
      <c r="W160" s="1"/>
      <c r="X160" s="3"/>
      <c r="Y160" s="1"/>
      <c r="AA160" s="1"/>
      <c r="AE160" s="1"/>
      <c r="AF160" s="3"/>
      <c r="AG160" s="5"/>
    </row>
    <row r="161" spans="1:33" x14ac:dyDescent="0.25">
      <c r="A161" s="8"/>
      <c r="B161" s="1"/>
      <c r="C161" s="11"/>
      <c r="H161" s="1"/>
      <c r="J161" s="1"/>
      <c r="N161" s="1"/>
      <c r="O161" s="3"/>
      <c r="P161" s="1"/>
      <c r="Q161" s="3"/>
      <c r="R161" s="1"/>
      <c r="T161" s="5"/>
      <c r="U161" s="1"/>
      <c r="W161" s="1"/>
      <c r="X161" s="3"/>
      <c r="Y161" s="1"/>
      <c r="AA161" s="1"/>
      <c r="AE161" s="1"/>
      <c r="AF161" s="3"/>
      <c r="AG161" s="5"/>
    </row>
    <row r="162" spans="1:33" x14ac:dyDescent="0.25">
      <c r="A162" s="8"/>
      <c r="B162" s="1"/>
      <c r="C162" s="11"/>
      <c r="H162" s="1"/>
      <c r="J162" s="1"/>
      <c r="N162" s="1"/>
      <c r="O162" s="3"/>
      <c r="P162" s="1"/>
      <c r="Q162" s="3"/>
      <c r="R162" s="1"/>
      <c r="T162" s="5"/>
      <c r="U162" s="1"/>
      <c r="W162" s="1"/>
      <c r="X162" s="3"/>
      <c r="Y162" s="1"/>
      <c r="AA162" s="1"/>
      <c r="AE162" s="1"/>
      <c r="AF162" s="3"/>
      <c r="AG162" s="5"/>
    </row>
    <row r="163" spans="1:33" x14ac:dyDescent="0.25">
      <c r="A163" s="8"/>
      <c r="B163" s="1"/>
      <c r="C163" s="11"/>
      <c r="H163" s="1"/>
      <c r="J163" s="1"/>
      <c r="N163" s="1"/>
      <c r="O163" s="3"/>
      <c r="P163" s="1"/>
      <c r="Q163" s="3"/>
      <c r="R163" s="1"/>
      <c r="T163" s="5"/>
      <c r="U163" s="1"/>
      <c r="W163" s="1"/>
      <c r="X163" s="3"/>
      <c r="Y163" s="1"/>
      <c r="AA163" s="1"/>
      <c r="AE163" s="1"/>
      <c r="AF163" s="3"/>
      <c r="AG163" s="5"/>
    </row>
    <row r="164" spans="1:33" x14ac:dyDescent="0.25">
      <c r="A164" s="8"/>
      <c r="B164" s="1"/>
      <c r="C164" s="11"/>
      <c r="H164" s="1"/>
      <c r="J164" s="1"/>
      <c r="N164" s="1"/>
      <c r="O164" s="3"/>
      <c r="P164" s="1"/>
      <c r="Q164" s="3"/>
      <c r="R164" s="1"/>
      <c r="T164" s="5"/>
      <c r="U164" s="1"/>
      <c r="W164" s="1"/>
      <c r="X164" s="3"/>
      <c r="Y164" s="1"/>
      <c r="AA164" s="1"/>
      <c r="AE164" s="1"/>
      <c r="AF164" s="3"/>
      <c r="AG164" s="5"/>
    </row>
    <row r="165" spans="1:33" x14ac:dyDescent="0.25">
      <c r="A165" s="8"/>
      <c r="B165" s="1"/>
      <c r="C165" s="11"/>
      <c r="H165" s="1"/>
      <c r="J165" s="1"/>
      <c r="N165" s="1"/>
      <c r="O165" s="3"/>
      <c r="P165" s="1"/>
      <c r="Q165" s="3"/>
      <c r="R165" s="1"/>
      <c r="T165" s="5"/>
      <c r="U165" s="1"/>
      <c r="W165" s="1"/>
      <c r="X165" s="3"/>
      <c r="Y165" s="1"/>
      <c r="AA165" s="1"/>
      <c r="AE165" s="1"/>
      <c r="AF165" s="3"/>
      <c r="AG165" s="5"/>
    </row>
    <row r="166" spans="1:33" x14ac:dyDescent="0.25">
      <c r="A166" s="8"/>
      <c r="B166" s="1"/>
      <c r="C166" s="11"/>
      <c r="H166" s="1"/>
      <c r="J166" s="1"/>
      <c r="N166" s="1"/>
      <c r="O166" s="3"/>
      <c r="P166" s="1"/>
      <c r="Q166" s="3"/>
      <c r="R166" s="1"/>
      <c r="T166" s="5"/>
      <c r="U166" s="1"/>
      <c r="W166" s="1"/>
      <c r="X166" s="3"/>
      <c r="Y166" s="1"/>
      <c r="AA166" s="1"/>
      <c r="AE166" s="1"/>
      <c r="AF166" s="3"/>
      <c r="AG166" s="5"/>
    </row>
    <row r="167" spans="1:33" x14ac:dyDescent="0.25">
      <c r="A167" s="8"/>
      <c r="B167" s="1"/>
      <c r="C167" s="11"/>
      <c r="H167" s="1"/>
      <c r="J167" s="1"/>
      <c r="N167" s="1"/>
      <c r="O167" s="3"/>
      <c r="P167" s="1"/>
      <c r="Q167" s="3"/>
      <c r="R167" s="1"/>
      <c r="T167" s="5"/>
      <c r="U167" s="1"/>
      <c r="W167" s="1"/>
      <c r="X167" s="3"/>
      <c r="Y167" s="1"/>
      <c r="AA167" s="1"/>
      <c r="AE167" s="1"/>
      <c r="AF167" s="3"/>
      <c r="AG167" s="5"/>
    </row>
    <row r="168" spans="1:33" x14ac:dyDescent="0.25">
      <c r="A168" s="8"/>
      <c r="B168" s="1"/>
      <c r="C168" s="11"/>
      <c r="H168" s="1"/>
      <c r="J168" s="1"/>
      <c r="N168" s="1"/>
      <c r="O168" s="3"/>
      <c r="P168" s="1"/>
      <c r="Q168" s="3"/>
      <c r="R168" s="1"/>
      <c r="T168" s="5"/>
      <c r="U168" s="1"/>
      <c r="W168" s="1"/>
      <c r="X168" s="3"/>
      <c r="Y168" s="1"/>
      <c r="AA168" s="1"/>
      <c r="AE168" s="1"/>
      <c r="AF168" s="3"/>
      <c r="AG168" s="5"/>
    </row>
    <row r="169" spans="1:33" x14ac:dyDescent="0.25">
      <c r="A169" s="8"/>
      <c r="B169" s="1"/>
      <c r="C169" s="11"/>
      <c r="H169" s="1"/>
      <c r="J169" s="1"/>
      <c r="N169" s="1"/>
      <c r="O169" s="3"/>
      <c r="P169" s="1"/>
      <c r="Q169" s="3"/>
      <c r="R169" s="1"/>
      <c r="T169" s="5"/>
      <c r="U169" s="1"/>
      <c r="W169" s="1"/>
      <c r="X169" s="3"/>
      <c r="Y169" s="1"/>
      <c r="AA169" s="1"/>
      <c r="AE169" s="1"/>
      <c r="AF169" s="3"/>
      <c r="AG169" s="5"/>
    </row>
    <row r="170" spans="1:33" x14ac:dyDescent="0.25">
      <c r="A170" s="8"/>
      <c r="B170" s="1"/>
      <c r="C170" s="11"/>
      <c r="H170" s="1"/>
      <c r="J170" s="1"/>
      <c r="N170" s="1"/>
      <c r="O170" s="3"/>
      <c r="P170" s="1"/>
      <c r="Q170" s="3"/>
      <c r="R170" s="1"/>
      <c r="T170" s="5"/>
      <c r="U170" s="1"/>
      <c r="W170" s="1"/>
      <c r="X170" s="3"/>
      <c r="Y170" s="1"/>
      <c r="AA170" s="1"/>
      <c r="AE170" s="1"/>
      <c r="AF170" s="3"/>
      <c r="AG170" s="5"/>
    </row>
    <row r="171" spans="1:33" x14ac:dyDescent="0.25">
      <c r="A171" s="8"/>
      <c r="B171" s="1"/>
      <c r="C171" s="11"/>
      <c r="H171" s="1"/>
      <c r="J171" s="1"/>
      <c r="N171" s="1"/>
      <c r="O171" s="3"/>
      <c r="P171" s="1"/>
      <c r="Q171" s="3"/>
      <c r="R171" s="1"/>
      <c r="T171" s="5"/>
      <c r="U171" s="1"/>
      <c r="W171" s="1"/>
      <c r="X171" s="3"/>
      <c r="Y171" s="1"/>
      <c r="AA171" s="1"/>
      <c r="AE171" s="1"/>
      <c r="AF171" s="3"/>
      <c r="AG171" s="5"/>
    </row>
    <row r="172" spans="1:33" x14ac:dyDescent="0.25">
      <c r="A172" s="8"/>
      <c r="B172" s="1"/>
      <c r="C172" s="11"/>
      <c r="H172" s="1"/>
      <c r="J172" s="1"/>
      <c r="N172" s="1"/>
      <c r="O172" s="3"/>
      <c r="P172" s="1"/>
      <c r="Q172" s="3"/>
      <c r="R172" s="1"/>
      <c r="T172" s="5"/>
      <c r="U172" s="1"/>
      <c r="W172" s="1"/>
      <c r="X172" s="3"/>
      <c r="Y172" s="1"/>
      <c r="AA172" s="1"/>
      <c r="AE172" s="1"/>
      <c r="AF172" s="3"/>
      <c r="AG172" s="5"/>
    </row>
    <row r="173" spans="1:33" x14ac:dyDescent="0.25">
      <c r="A173" s="8"/>
      <c r="B173" s="1"/>
      <c r="C173" s="11"/>
      <c r="H173" s="1"/>
      <c r="J173" s="1"/>
      <c r="N173" s="1"/>
      <c r="O173" s="3"/>
      <c r="P173" s="1"/>
      <c r="Q173" s="3"/>
      <c r="R173" s="1"/>
      <c r="T173" s="5"/>
      <c r="U173" s="1"/>
      <c r="W173" s="1"/>
      <c r="X173" s="3"/>
      <c r="Y173" s="1"/>
      <c r="AA173" s="1"/>
      <c r="AE173" s="1"/>
      <c r="AF173" s="3"/>
      <c r="AG173" s="5"/>
    </row>
    <row r="174" spans="1:33" x14ac:dyDescent="0.25">
      <c r="A174" s="8"/>
      <c r="B174" s="1"/>
      <c r="C174" s="11"/>
      <c r="H174" s="1"/>
      <c r="J174" s="1"/>
      <c r="N174" s="1"/>
      <c r="O174" s="3"/>
      <c r="P174" s="1"/>
      <c r="Q174" s="3"/>
      <c r="R174" s="1"/>
      <c r="T174" s="5"/>
      <c r="U174" s="1"/>
      <c r="W174" s="1"/>
      <c r="X174" s="3"/>
      <c r="Y174" s="1"/>
      <c r="AA174" s="1"/>
      <c r="AE174" s="1"/>
      <c r="AF174" s="3"/>
      <c r="AG174" s="5"/>
    </row>
    <row r="175" spans="1:33" x14ac:dyDescent="0.25">
      <c r="A175" s="8"/>
      <c r="B175" s="1"/>
      <c r="C175" s="11"/>
      <c r="H175" s="1"/>
      <c r="J175" s="1"/>
      <c r="N175" s="1"/>
      <c r="O175" s="3"/>
      <c r="P175" s="1"/>
      <c r="Q175" s="3"/>
      <c r="R175" s="1"/>
      <c r="T175" s="5"/>
      <c r="U175" s="1"/>
      <c r="W175" s="1"/>
      <c r="X175" s="3"/>
      <c r="Y175" s="1"/>
      <c r="AA175" s="1"/>
      <c r="AE175" s="1"/>
      <c r="AF175" s="3"/>
      <c r="AG175" s="5"/>
    </row>
    <row r="176" spans="1:33" x14ac:dyDescent="0.25">
      <c r="A176" s="8"/>
      <c r="B176" s="1"/>
      <c r="C176" s="11"/>
      <c r="H176" s="1"/>
      <c r="J176" s="1"/>
      <c r="N176" s="1"/>
      <c r="O176" s="3"/>
      <c r="P176" s="1"/>
      <c r="Q176" s="3"/>
      <c r="R176" s="1"/>
      <c r="T176" s="5"/>
      <c r="U176" s="1"/>
      <c r="W176" s="1"/>
      <c r="X176" s="3"/>
      <c r="Y176" s="1"/>
      <c r="AA176" s="1"/>
      <c r="AE176" s="1"/>
      <c r="AF176" s="3"/>
      <c r="AG176" s="5"/>
    </row>
    <row r="177" spans="1:33" x14ac:dyDescent="0.25">
      <c r="A177" s="8"/>
      <c r="B177" s="1"/>
      <c r="C177" s="11"/>
      <c r="H177" s="1"/>
      <c r="J177" s="1"/>
      <c r="N177" s="1"/>
      <c r="O177" s="3"/>
      <c r="P177" s="1"/>
      <c r="Q177" s="3"/>
      <c r="R177" s="1"/>
      <c r="T177" s="5"/>
      <c r="U177" s="1"/>
      <c r="W177" s="1"/>
      <c r="X177" s="3"/>
      <c r="Y177" s="1"/>
      <c r="AA177" s="1"/>
      <c r="AE177" s="1"/>
      <c r="AF177" s="3"/>
      <c r="AG177" s="5"/>
    </row>
    <row r="178" spans="1:33" x14ac:dyDescent="0.25">
      <c r="A178" s="8"/>
      <c r="B178" s="1"/>
      <c r="C178" s="11"/>
      <c r="H178" s="1"/>
      <c r="J178" s="1"/>
      <c r="N178" s="1"/>
      <c r="O178" s="3"/>
      <c r="P178" s="1"/>
      <c r="Q178" s="3"/>
      <c r="R178" s="1"/>
      <c r="T178" s="5"/>
      <c r="U178" s="1"/>
      <c r="W178" s="1"/>
      <c r="X178" s="3"/>
      <c r="Y178" s="1"/>
      <c r="AA178" s="1"/>
      <c r="AE178" s="1"/>
      <c r="AF178" s="3"/>
      <c r="AG178" s="5"/>
    </row>
    <row r="179" spans="1:33" x14ac:dyDescent="0.25">
      <c r="A179" s="8"/>
      <c r="B179" s="1"/>
      <c r="C179" s="11"/>
      <c r="H179" s="1"/>
      <c r="J179" s="1"/>
      <c r="N179" s="1"/>
      <c r="O179" s="3"/>
      <c r="P179" s="1"/>
      <c r="Q179" s="3"/>
      <c r="R179" s="1"/>
      <c r="T179" s="5"/>
      <c r="U179" s="1"/>
      <c r="W179" s="1"/>
      <c r="X179" s="3"/>
      <c r="Y179" s="1"/>
      <c r="AA179" s="1"/>
      <c r="AE179" s="1"/>
      <c r="AF179" s="3"/>
      <c r="AG179" s="5"/>
    </row>
    <row r="180" spans="1:33" x14ac:dyDescent="0.25">
      <c r="A180" s="8"/>
      <c r="B180" s="1"/>
      <c r="C180" s="11"/>
      <c r="H180" s="1"/>
      <c r="J180" s="1"/>
      <c r="N180" s="1"/>
      <c r="O180" s="3"/>
      <c r="P180" s="1"/>
      <c r="Q180" s="3"/>
      <c r="R180" s="1"/>
      <c r="T180" s="5"/>
      <c r="U180" s="1"/>
      <c r="W180" s="1"/>
      <c r="X180" s="3"/>
      <c r="Y180" s="1"/>
      <c r="AA180" s="1"/>
      <c r="AE180" s="1"/>
      <c r="AF180" s="3"/>
      <c r="AG180" s="5"/>
    </row>
    <row r="181" spans="1:33" x14ac:dyDescent="0.25">
      <c r="A181" s="8"/>
      <c r="B181" s="1"/>
      <c r="C181" s="11"/>
      <c r="H181" s="1"/>
      <c r="J181" s="1"/>
      <c r="N181" s="1"/>
      <c r="O181" s="3"/>
      <c r="P181" s="1"/>
      <c r="Q181" s="3"/>
      <c r="R181" s="1"/>
      <c r="T181" s="5"/>
      <c r="U181" s="1"/>
      <c r="W181" s="1"/>
      <c r="X181" s="3"/>
      <c r="Y181" s="1"/>
      <c r="AA181" s="1"/>
      <c r="AE181" s="1"/>
      <c r="AF181" s="3"/>
      <c r="AG181" s="5"/>
    </row>
    <row r="182" spans="1:33" x14ac:dyDescent="0.25">
      <c r="A182" s="8"/>
      <c r="B182" s="1"/>
      <c r="C182" s="11"/>
      <c r="H182" s="1"/>
      <c r="J182" s="1"/>
      <c r="N182" s="1"/>
      <c r="O182" s="3"/>
      <c r="P182" s="1"/>
      <c r="Q182" s="3"/>
      <c r="R182" s="1"/>
      <c r="T182" s="5"/>
      <c r="U182" s="1"/>
      <c r="W182" s="1"/>
      <c r="X182" s="3"/>
      <c r="Y182" s="1"/>
      <c r="AA182" s="1"/>
      <c r="AE182" s="1"/>
      <c r="AF182" s="3"/>
      <c r="AG182" s="5"/>
    </row>
    <row r="183" spans="1:33" x14ac:dyDescent="0.25">
      <c r="A183" s="8"/>
      <c r="B183" s="1"/>
      <c r="C183" s="11"/>
      <c r="H183" s="1"/>
      <c r="J183" s="1"/>
      <c r="N183" s="1"/>
      <c r="O183" s="3"/>
      <c r="P183" s="1"/>
      <c r="Q183" s="3"/>
      <c r="R183" s="1"/>
      <c r="T183" s="5"/>
      <c r="U183" s="1"/>
      <c r="W183" s="1"/>
      <c r="X183" s="3"/>
      <c r="Y183" s="1"/>
      <c r="AA183" s="1"/>
      <c r="AE183" s="1"/>
      <c r="AF183" s="3"/>
      <c r="AG183" s="5"/>
    </row>
    <row r="184" spans="1:33" x14ac:dyDescent="0.25">
      <c r="A184" s="8"/>
      <c r="B184" s="1"/>
      <c r="C184" s="11"/>
      <c r="H184" s="1"/>
      <c r="J184" s="1"/>
      <c r="N184" s="1"/>
      <c r="O184" s="3"/>
      <c r="P184" s="1"/>
      <c r="Q184" s="3"/>
      <c r="R184" s="1"/>
      <c r="T184" s="5"/>
      <c r="U184" s="1"/>
      <c r="W184" s="1"/>
      <c r="X184" s="3"/>
      <c r="Y184" s="1"/>
      <c r="AA184" s="1"/>
      <c r="AE184" s="1"/>
      <c r="AF184" s="3"/>
      <c r="AG184" s="5"/>
    </row>
    <row r="185" spans="1:33" x14ac:dyDescent="0.25">
      <c r="A185" s="8"/>
      <c r="B185" s="1"/>
      <c r="C185" s="11"/>
      <c r="H185" s="1"/>
      <c r="J185" s="1"/>
      <c r="N185" s="1"/>
      <c r="O185" s="3"/>
      <c r="P185" s="1"/>
      <c r="Q185" s="3"/>
      <c r="R185" s="1"/>
      <c r="T185" s="5"/>
      <c r="U185" s="1"/>
      <c r="W185" s="1"/>
      <c r="X185" s="3"/>
      <c r="Y185" s="1"/>
      <c r="AA185" s="1"/>
      <c r="AE185" s="1"/>
      <c r="AF185" s="3"/>
      <c r="AG185" s="5"/>
    </row>
    <row r="186" spans="1:33" x14ac:dyDescent="0.25">
      <c r="A186" s="8"/>
      <c r="B186" s="1"/>
      <c r="C186" s="11"/>
      <c r="H186" s="1"/>
      <c r="J186" s="1"/>
      <c r="N186" s="1"/>
      <c r="O186" s="3"/>
      <c r="P186" s="1"/>
      <c r="Q186" s="3"/>
      <c r="R186" s="1"/>
      <c r="T186" s="5"/>
      <c r="U186" s="1"/>
      <c r="W186" s="1"/>
      <c r="X186" s="3"/>
      <c r="Y186" s="1"/>
      <c r="AA186" s="1"/>
      <c r="AE186" s="1"/>
      <c r="AF186" s="3"/>
      <c r="AG186" s="5"/>
    </row>
    <row r="187" spans="1:33" x14ac:dyDescent="0.25">
      <c r="A187" s="8"/>
      <c r="B187" s="1"/>
      <c r="C187" s="11"/>
      <c r="H187" s="1"/>
      <c r="J187" s="1"/>
      <c r="N187" s="1"/>
      <c r="O187" s="3"/>
      <c r="P187" s="1"/>
      <c r="Q187" s="3"/>
      <c r="R187" s="1"/>
      <c r="T187" s="5"/>
      <c r="U187" s="1"/>
      <c r="W187" s="1"/>
      <c r="X187" s="3"/>
      <c r="Y187" s="1"/>
      <c r="AA187" s="1"/>
      <c r="AE187" s="1"/>
      <c r="AF187" s="3"/>
      <c r="AG187" s="5"/>
    </row>
    <row r="188" spans="1:33" x14ac:dyDescent="0.25">
      <c r="A188" s="8"/>
      <c r="B188" s="1"/>
      <c r="C188" s="11"/>
      <c r="H188" s="1"/>
      <c r="J188" s="1"/>
      <c r="N188" s="1"/>
      <c r="O188" s="3"/>
      <c r="P188" s="1"/>
      <c r="Q188" s="3"/>
      <c r="R188" s="1"/>
      <c r="T188" s="5"/>
      <c r="U188" s="1"/>
      <c r="W188" s="1"/>
      <c r="X188" s="3"/>
      <c r="Y188" s="1"/>
      <c r="AA188" s="1"/>
      <c r="AE188" s="1"/>
      <c r="AF188" s="3"/>
      <c r="AG188" s="5"/>
    </row>
    <row r="189" spans="1:33" x14ac:dyDescent="0.25">
      <c r="A189" s="8"/>
      <c r="B189" s="1"/>
      <c r="C189" s="11"/>
      <c r="H189" s="1"/>
      <c r="J189" s="1"/>
      <c r="N189" s="1"/>
      <c r="O189" s="3"/>
      <c r="P189" s="1"/>
      <c r="Q189" s="3"/>
      <c r="R189" s="1"/>
      <c r="T189" s="5"/>
      <c r="U189" s="1"/>
      <c r="W189" s="1"/>
      <c r="X189" s="3"/>
      <c r="Y189" s="1"/>
      <c r="AA189" s="1"/>
      <c r="AE189" s="1"/>
      <c r="AF189" s="3"/>
      <c r="AG189" s="5"/>
    </row>
    <row r="190" spans="1:33" x14ac:dyDescent="0.25">
      <c r="A190" s="8"/>
      <c r="B190" s="1"/>
      <c r="C190" s="11"/>
      <c r="H190" s="1"/>
      <c r="J190" s="1"/>
      <c r="N190" s="1"/>
      <c r="O190" s="3"/>
      <c r="P190" s="1"/>
      <c r="Q190" s="3"/>
      <c r="R190" s="1"/>
      <c r="T190" s="5"/>
      <c r="U190" s="1"/>
      <c r="W190" s="1"/>
      <c r="X190" s="3"/>
      <c r="Y190" s="1"/>
      <c r="AA190" s="1"/>
      <c r="AE190" s="1"/>
      <c r="AF190" s="3"/>
      <c r="AG190" s="5"/>
    </row>
    <row r="191" spans="1:33" x14ac:dyDescent="0.25">
      <c r="A191" s="8"/>
      <c r="B191" s="1"/>
      <c r="C191" s="11"/>
      <c r="H191" s="1"/>
      <c r="J191" s="1"/>
      <c r="N191" s="1"/>
      <c r="O191" s="3"/>
      <c r="P191" s="1"/>
      <c r="Q191" s="3"/>
      <c r="R191" s="1"/>
      <c r="T191" s="5"/>
      <c r="U191" s="1"/>
      <c r="W191" s="1"/>
      <c r="X191" s="3"/>
      <c r="Y191" s="1"/>
      <c r="AA191" s="1"/>
      <c r="AE191" s="1"/>
      <c r="AF191" s="3"/>
      <c r="AG191" s="5"/>
    </row>
    <row r="192" spans="1:33" x14ac:dyDescent="0.25">
      <c r="A192" s="8"/>
      <c r="B192" s="1"/>
      <c r="C192" s="11"/>
      <c r="H192" s="1"/>
      <c r="J192" s="1"/>
      <c r="N192" s="1"/>
      <c r="O192" s="3"/>
      <c r="P192" s="1"/>
      <c r="Q192" s="3"/>
      <c r="R192" s="1"/>
      <c r="T192" s="5"/>
      <c r="U192" s="1"/>
      <c r="W192" s="1"/>
      <c r="X192" s="3"/>
      <c r="Y192" s="1"/>
      <c r="AA192" s="1"/>
      <c r="AE192" s="1"/>
      <c r="AF192" s="3"/>
      <c r="AG192" s="5"/>
    </row>
    <row r="193" spans="1:33" x14ac:dyDescent="0.25">
      <c r="A193" s="8"/>
      <c r="B193" s="1"/>
      <c r="C193" s="11"/>
      <c r="H193" s="1"/>
      <c r="J193" s="1"/>
      <c r="N193" s="1"/>
      <c r="O193" s="3"/>
      <c r="P193" s="1"/>
      <c r="Q193" s="3"/>
      <c r="R193" s="1"/>
      <c r="T193" s="5"/>
      <c r="U193" s="1"/>
      <c r="W193" s="1"/>
      <c r="X193" s="3"/>
      <c r="Y193" s="1"/>
      <c r="AA193" s="1"/>
      <c r="AE193" s="1"/>
      <c r="AF193" s="3"/>
      <c r="AG193" s="5"/>
    </row>
    <row r="194" spans="1:33" x14ac:dyDescent="0.25">
      <c r="A194" s="8"/>
      <c r="B194" s="1"/>
      <c r="C194" s="11"/>
      <c r="H194" s="1"/>
      <c r="J194" s="1"/>
      <c r="N194" s="1"/>
      <c r="O194" s="3"/>
      <c r="P194" s="1"/>
      <c r="Q194" s="3"/>
      <c r="R194" s="1"/>
      <c r="T194" s="5"/>
      <c r="U194" s="1"/>
      <c r="W194" s="1"/>
      <c r="X194" s="3"/>
      <c r="Y194" s="1"/>
      <c r="AA194" s="1"/>
      <c r="AE194" s="1"/>
      <c r="AF194" s="3"/>
      <c r="AG194" s="5"/>
    </row>
    <row r="195" spans="1:33" x14ac:dyDescent="0.25">
      <c r="A195" s="8"/>
      <c r="B195" s="1"/>
      <c r="C195" s="11"/>
      <c r="H195" s="1"/>
      <c r="J195" s="1"/>
      <c r="N195" s="1"/>
      <c r="O195" s="3"/>
      <c r="P195" s="1"/>
      <c r="Q195" s="3"/>
      <c r="R195" s="1"/>
      <c r="T195" s="5"/>
      <c r="U195" s="1"/>
      <c r="W195" s="1"/>
      <c r="X195" s="3"/>
      <c r="Y195" s="1"/>
      <c r="AA195" s="1"/>
      <c r="AE195" s="1"/>
      <c r="AF195" s="3"/>
      <c r="AG195" s="5"/>
    </row>
    <row r="196" spans="1:33" x14ac:dyDescent="0.25">
      <c r="A196" s="8"/>
      <c r="B196" s="1"/>
      <c r="C196" s="11"/>
      <c r="H196" s="1"/>
      <c r="J196" s="1"/>
      <c r="N196" s="1"/>
      <c r="O196" s="3"/>
      <c r="P196" s="1"/>
      <c r="Q196" s="3"/>
      <c r="R196" s="1"/>
      <c r="T196" s="5"/>
      <c r="U196" s="1"/>
      <c r="W196" s="1"/>
      <c r="X196" s="3"/>
      <c r="Y196" s="1"/>
      <c r="AA196" s="1"/>
      <c r="AE196" s="1"/>
      <c r="AF196" s="3"/>
      <c r="AG196" s="5"/>
    </row>
    <row r="197" spans="1:33" x14ac:dyDescent="0.25">
      <c r="A197" s="8"/>
      <c r="B197" s="1"/>
      <c r="C197" s="11"/>
      <c r="H197" s="1"/>
      <c r="J197" s="1"/>
      <c r="N197" s="1"/>
      <c r="O197" s="3"/>
      <c r="P197" s="1"/>
      <c r="Q197" s="3"/>
      <c r="R197" s="1"/>
      <c r="T197" s="5"/>
      <c r="U197" s="1"/>
      <c r="W197" s="1"/>
      <c r="X197" s="3"/>
      <c r="Y197" s="1"/>
      <c r="AA197" s="1"/>
      <c r="AE197" s="1"/>
      <c r="AF197" s="3"/>
      <c r="AG197" s="5"/>
    </row>
    <row r="198" spans="1:33" x14ac:dyDescent="0.25">
      <c r="A198" s="8"/>
      <c r="B198" s="1"/>
      <c r="C198" s="11"/>
      <c r="H198" s="1"/>
      <c r="J198" s="1"/>
      <c r="N198" s="1"/>
      <c r="O198" s="3"/>
      <c r="P198" s="1"/>
      <c r="Q198" s="3"/>
      <c r="R198" s="1"/>
      <c r="T198" s="5"/>
      <c r="U198" s="1"/>
      <c r="W198" s="1"/>
      <c r="X198" s="3"/>
      <c r="Y198" s="1"/>
      <c r="AA198" s="1"/>
      <c r="AE198" s="1"/>
      <c r="AF198" s="3"/>
      <c r="AG198" s="5"/>
    </row>
    <row r="199" spans="1:33" x14ac:dyDescent="0.25">
      <c r="A199" s="8"/>
      <c r="B199" s="1"/>
      <c r="C199" s="11"/>
      <c r="H199" s="1"/>
      <c r="J199" s="1"/>
      <c r="N199" s="1"/>
      <c r="O199" s="3"/>
      <c r="P199" s="1"/>
      <c r="Q199" s="3"/>
      <c r="R199" s="1"/>
      <c r="T199" s="5"/>
      <c r="U199" s="1"/>
      <c r="W199" s="1"/>
      <c r="X199" s="3"/>
      <c r="Y199" s="1"/>
      <c r="AA199" s="1"/>
      <c r="AE199" s="1"/>
      <c r="AF199" s="3"/>
      <c r="AG199" s="5"/>
    </row>
    <row r="200" spans="1:33" x14ac:dyDescent="0.25">
      <c r="A200" s="8"/>
      <c r="B200" s="1"/>
      <c r="C200" s="11"/>
      <c r="H200" s="1"/>
      <c r="J200" s="1"/>
      <c r="N200" s="1"/>
      <c r="O200" s="3"/>
      <c r="P200" s="1"/>
      <c r="Q200" s="3"/>
      <c r="R200" s="1"/>
      <c r="T200" s="5"/>
      <c r="U200" s="1"/>
      <c r="W200" s="1"/>
      <c r="X200" s="3"/>
      <c r="Y200" s="1"/>
      <c r="AA200" s="1"/>
      <c r="AE200" s="1"/>
      <c r="AF200" s="3"/>
      <c r="AG200" s="5"/>
    </row>
    <row r="201" spans="1:33" x14ac:dyDescent="0.25">
      <c r="A201" s="8"/>
      <c r="B201" s="1"/>
      <c r="C201" s="11"/>
      <c r="H201" s="1"/>
      <c r="J201" s="1"/>
      <c r="N201" s="1"/>
      <c r="O201" s="3"/>
      <c r="P201" s="1"/>
      <c r="Q201" s="3"/>
      <c r="R201" s="1"/>
      <c r="T201" s="5"/>
      <c r="U201" s="1"/>
      <c r="W201" s="1"/>
      <c r="X201" s="3"/>
      <c r="Y201" s="1"/>
      <c r="AA201" s="1"/>
      <c r="AE201" s="1"/>
      <c r="AF201" s="3"/>
      <c r="AG201" s="5"/>
    </row>
    <row r="202" spans="1:33" x14ac:dyDescent="0.25">
      <c r="A202" s="8"/>
      <c r="B202" s="1"/>
      <c r="C202" s="11"/>
      <c r="H202" s="1"/>
      <c r="J202" s="1"/>
      <c r="N202" s="1"/>
      <c r="O202" s="3"/>
      <c r="P202" s="1"/>
      <c r="Q202" s="3"/>
      <c r="R202" s="1"/>
      <c r="T202" s="5"/>
      <c r="U202" s="1"/>
      <c r="W202" s="1"/>
      <c r="X202" s="3"/>
      <c r="Y202" s="1"/>
      <c r="AA202" s="1"/>
      <c r="AE202" s="1"/>
      <c r="AF202" s="3"/>
      <c r="AG202" s="5"/>
    </row>
    <row r="203" spans="1:33" x14ac:dyDescent="0.25">
      <c r="A203" s="8"/>
      <c r="B203" s="1"/>
      <c r="C203" s="11"/>
      <c r="H203" s="1"/>
      <c r="J203" s="1"/>
      <c r="N203" s="1"/>
      <c r="O203" s="3"/>
      <c r="P203" s="1"/>
      <c r="Q203" s="3"/>
      <c r="R203" s="1"/>
      <c r="T203" s="5"/>
      <c r="Y203" s="1"/>
      <c r="AA203" s="1"/>
      <c r="AE203" s="1"/>
      <c r="AF203" s="3"/>
      <c r="AG203" s="5"/>
    </row>
    <row r="204" spans="1:33" x14ac:dyDescent="0.25">
      <c r="A204" s="8"/>
      <c r="B204" s="1"/>
      <c r="C204" s="11"/>
      <c r="H204" s="1"/>
      <c r="J204" s="1"/>
      <c r="N204" s="1"/>
      <c r="O204" s="3"/>
      <c r="P204" s="1"/>
      <c r="Q204" s="3"/>
      <c r="R204" s="1"/>
      <c r="T204" s="5"/>
      <c r="Y204" s="1"/>
      <c r="AA204" s="1"/>
      <c r="AE204" s="1"/>
      <c r="AF204" s="3"/>
      <c r="AG204" s="5"/>
    </row>
    <row r="205" spans="1:33" x14ac:dyDescent="0.25">
      <c r="A205" s="8"/>
      <c r="B205" s="1"/>
      <c r="C205" s="11"/>
      <c r="H205" s="1"/>
      <c r="J205" s="1"/>
      <c r="N205" s="1"/>
      <c r="O205" s="3"/>
      <c r="P205" s="1"/>
      <c r="Q205" s="3"/>
      <c r="R205" s="1"/>
      <c r="T205" s="5"/>
      <c r="Y205" s="1"/>
      <c r="AA205" s="1"/>
      <c r="AE205" s="1"/>
      <c r="AF205" s="3"/>
      <c r="AG205" s="5"/>
    </row>
    <row r="206" spans="1:33" x14ac:dyDescent="0.25">
      <c r="A206" s="8"/>
      <c r="B206" s="1"/>
      <c r="C206" s="11"/>
      <c r="H206" s="1"/>
      <c r="J206" s="1"/>
      <c r="N206" s="1"/>
      <c r="O206" s="3"/>
      <c r="P206" s="1"/>
      <c r="Q206" s="3"/>
      <c r="R206" s="1"/>
      <c r="T206" s="5"/>
      <c r="Y206" s="1"/>
      <c r="AA206" s="1"/>
      <c r="AE206" s="1"/>
      <c r="AF206" s="3"/>
      <c r="AG206" s="5"/>
    </row>
    <row r="207" spans="1:33" x14ac:dyDescent="0.25">
      <c r="A207" s="8"/>
      <c r="B207" s="1"/>
      <c r="C207" s="11"/>
      <c r="H207" s="1"/>
      <c r="J207" s="1"/>
      <c r="N207" s="1"/>
      <c r="O207" s="3"/>
      <c r="P207" s="1"/>
      <c r="Q207" s="3"/>
      <c r="R207" s="1"/>
      <c r="T207" s="5"/>
      <c r="Y207" s="1"/>
      <c r="AA207" s="1"/>
      <c r="AE207" s="1"/>
      <c r="AF207" s="3"/>
      <c r="AG207" s="5"/>
    </row>
    <row r="208" spans="1:33" x14ac:dyDescent="0.25">
      <c r="A208" s="8"/>
      <c r="B208" s="1"/>
      <c r="C208" s="11"/>
      <c r="H208" s="1"/>
      <c r="J208" s="1"/>
      <c r="N208" s="1"/>
      <c r="O208" s="3"/>
      <c r="P208" s="1"/>
      <c r="Q208" s="3"/>
      <c r="R208" s="1"/>
      <c r="T208" s="5"/>
      <c r="Y208" s="1"/>
      <c r="AA208" s="1"/>
      <c r="AE208" s="1"/>
      <c r="AF208" s="3"/>
      <c r="AG208" s="5"/>
    </row>
    <row r="209" spans="1:33" x14ac:dyDescent="0.25">
      <c r="A209" s="8"/>
      <c r="B209" s="1"/>
      <c r="C209" s="11"/>
      <c r="H209" s="1"/>
      <c r="J209" s="1"/>
      <c r="N209" s="1"/>
      <c r="O209" s="3"/>
      <c r="P209" s="1"/>
      <c r="Q209" s="3"/>
      <c r="R209" s="1"/>
      <c r="T209" s="5"/>
      <c r="Y209" s="1"/>
      <c r="AA209" s="1"/>
      <c r="AE209" s="1"/>
      <c r="AF209" s="3"/>
      <c r="AG209" s="5"/>
    </row>
    <row r="210" spans="1:33" x14ac:dyDescent="0.25">
      <c r="A210" s="8"/>
      <c r="B210" s="1"/>
      <c r="C210" s="11"/>
      <c r="H210" s="1"/>
      <c r="J210" s="1"/>
      <c r="N210" s="1"/>
      <c r="O210" s="3"/>
      <c r="P210" s="1"/>
      <c r="Q210" s="3"/>
      <c r="R210" s="1"/>
      <c r="T210" s="5"/>
      <c r="Y210" s="1"/>
      <c r="AA210" s="1"/>
      <c r="AE210" s="1"/>
      <c r="AF210" s="3"/>
      <c r="AG210" s="5"/>
    </row>
    <row r="211" spans="1:33" x14ac:dyDescent="0.25">
      <c r="A211" s="8"/>
      <c r="B211" s="1"/>
      <c r="C211" s="11"/>
      <c r="H211" s="1"/>
      <c r="J211" s="1"/>
      <c r="N211" s="1"/>
      <c r="O211" s="3"/>
      <c r="P211" s="1"/>
      <c r="Q211" s="3"/>
      <c r="R211" s="1"/>
      <c r="T211" s="5"/>
      <c r="Y211" s="1"/>
      <c r="AA211" s="1"/>
      <c r="AE211" s="1"/>
      <c r="AF211" s="3"/>
      <c r="AG211" s="5"/>
    </row>
    <row r="212" spans="1:33" x14ac:dyDescent="0.25">
      <c r="A212" s="8"/>
      <c r="B212" s="1"/>
      <c r="C212" s="11"/>
      <c r="H212" s="1"/>
      <c r="J212" s="1"/>
      <c r="N212" s="1"/>
      <c r="O212" s="3"/>
      <c r="P212" s="1"/>
      <c r="Q212" s="3"/>
      <c r="R212" s="1"/>
      <c r="T212" s="5"/>
      <c r="Y212" s="1"/>
      <c r="AA212" s="1"/>
      <c r="AE212" s="1"/>
      <c r="AF212" s="3"/>
      <c r="AG212" s="5"/>
    </row>
    <row r="213" spans="1:33" x14ac:dyDescent="0.25">
      <c r="A213" s="8"/>
      <c r="B213" s="1"/>
      <c r="C213" s="11"/>
      <c r="H213" s="1"/>
      <c r="J213" s="1"/>
      <c r="N213" s="1"/>
      <c r="O213" s="3"/>
      <c r="P213" s="1"/>
      <c r="Q213" s="3"/>
      <c r="R213" s="1"/>
      <c r="T213" s="5"/>
      <c r="Y213" s="1"/>
      <c r="AA213" s="1"/>
      <c r="AE213" s="1"/>
      <c r="AF213" s="3"/>
      <c r="AG213" s="5"/>
    </row>
    <row r="214" spans="1:33" x14ac:dyDescent="0.25">
      <c r="A214" s="8"/>
      <c r="B214" s="1"/>
      <c r="C214" s="11"/>
      <c r="H214" s="1"/>
      <c r="J214" s="1"/>
      <c r="N214" s="1"/>
      <c r="O214" s="3"/>
      <c r="P214" s="1"/>
      <c r="Q214" s="3"/>
      <c r="R214" s="1"/>
      <c r="T214" s="5"/>
      <c r="Y214" s="1"/>
      <c r="AA214" s="1"/>
      <c r="AE214" s="1"/>
      <c r="AF214" s="3"/>
      <c r="AG214" s="5"/>
    </row>
    <row r="215" spans="1:33" x14ac:dyDescent="0.25">
      <c r="A215" s="8"/>
      <c r="B215" s="1"/>
      <c r="C215" s="11"/>
      <c r="H215" s="1"/>
      <c r="J215" s="1"/>
      <c r="N215" s="1"/>
      <c r="O215" s="3"/>
      <c r="P215" s="1"/>
      <c r="Q215" s="3"/>
      <c r="R215" s="1"/>
      <c r="T215" s="5"/>
      <c r="Y215" s="1"/>
      <c r="AA215" s="1"/>
      <c r="AE215" s="1"/>
      <c r="AF215" s="3"/>
      <c r="AG215" s="5"/>
    </row>
    <row r="216" spans="1:33" x14ac:dyDescent="0.25">
      <c r="A216" s="8"/>
      <c r="B216" s="1"/>
      <c r="C216" s="11"/>
      <c r="H216" s="1"/>
      <c r="J216" s="1"/>
      <c r="N216" s="1"/>
      <c r="O216" s="3"/>
      <c r="P216" s="1"/>
      <c r="Q216" s="3"/>
      <c r="R216" s="1"/>
      <c r="T216" s="5"/>
      <c r="Y216" s="1"/>
      <c r="AA216" s="1"/>
      <c r="AE216" s="1"/>
      <c r="AF216" s="3"/>
      <c r="AG216" s="5"/>
    </row>
    <row r="217" spans="1:33" x14ac:dyDescent="0.25">
      <c r="A217" s="8"/>
      <c r="B217" s="1"/>
      <c r="C217" s="11"/>
      <c r="H217" s="1"/>
      <c r="J217" s="1"/>
      <c r="N217" s="1"/>
      <c r="O217" s="3"/>
      <c r="P217" s="1"/>
      <c r="Q217" s="3"/>
      <c r="R217" s="1"/>
      <c r="T217" s="5"/>
      <c r="Y217" s="1"/>
      <c r="AA217" s="1"/>
      <c r="AE217" s="1"/>
      <c r="AF217" s="3"/>
      <c r="AG217" s="5"/>
    </row>
    <row r="218" spans="1:33" x14ac:dyDescent="0.25">
      <c r="A218" s="8"/>
      <c r="B218" s="1"/>
      <c r="C218" s="11"/>
      <c r="H218" s="1"/>
      <c r="J218" s="1"/>
      <c r="N218" s="1"/>
      <c r="O218" s="3"/>
      <c r="P218" s="1"/>
      <c r="Q218" s="3"/>
      <c r="R218" s="1"/>
      <c r="T218" s="5"/>
      <c r="Y218" s="1"/>
      <c r="AA218" s="1"/>
      <c r="AE218" s="1"/>
      <c r="AF218" s="3"/>
      <c r="AG218" s="5"/>
    </row>
    <row r="219" spans="1:33" x14ac:dyDescent="0.25">
      <c r="A219" s="8"/>
      <c r="B219" s="1"/>
      <c r="C219" s="11"/>
      <c r="H219" s="1"/>
      <c r="J219" s="1"/>
      <c r="N219" s="1"/>
      <c r="O219" s="3"/>
      <c r="P219" s="1"/>
      <c r="Q219" s="3"/>
      <c r="R219" s="1"/>
      <c r="T219" s="5"/>
      <c r="Y219" s="1"/>
      <c r="AA219" s="1"/>
      <c r="AE219" s="1"/>
      <c r="AF219" s="3"/>
      <c r="AG219" s="5"/>
    </row>
    <row r="220" spans="1:33" x14ac:dyDescent="0.25">
      <c r="A220" s="8"/>
      <c r="B220" s="1"/>
      <c r="C220" s="11"/>
      <c r="H220" s="1"/>
      <c r="J220" s="1"/>
      <c r="N220" s="1"/>
      <c r="O220" s="3"/>
      <c r="P220" s="1"/>
      <c r="Q220" s="3"/>
      <c r="R220" s="1"/>
      <c r="T220" s="5"/>
      <c r="Y220" s="1"/>
      <c r="AA220" s="1"/>
      <c r="AE220" s="1"/>
      <c r="AF220" s="3"/>
      <c r="AG220" s="5"/>
    </row>
    <row r="221" spans="1:33" x14ac:dyDescent="0.25">
      <c r="A221" s="8"/>
      <c r="B221" s="1"/>
      <c r="C221" s="11"/>
      <c r="H221" s="1"/>
      <c r="J221" s="1"/>
      <c r="N221" s="1"/>
      <c r="O221" s="3"/>
      <c r="P221" s="1"/>
      <c r="Q221" s="3"/>
      <c r="R221" s="1"/>
      <c r="T221" s="5"/>
      <c r="Y221" s="1"/>
      <c r="AA221" s="1"/>
      <c r="AE221" s="1"/>
      <c r="AF221" s="3"/>
      <c r="AG221" s="5"/>
    </row>
    <row r="222" spans="1:33" x14ac:dyDescent="0.25">
      <c r="A222" s="8"/>
      <c r="B222" s="1"/>
      <c r="C222" s="11"/>
      <c r="H222" s="1"/>
      <c r="J222" s="1"/>
      <c r="N222" s="1"/>
      <c r="O222" s="3"/>
      <c r="P222" s="1"/>
      <c r="Q222" s="3"/>
      <c r="R222" s="1"/>
      <c r="T222" s="5"/>
      <c r="Y222" s="1"/>
      <c r="AA222" s="1"/>
      <c r="AE222" s="1"/>
      <c r="AF222" s="3"/>
      <c r="AG222" s="5"/>
    </row>
    <row r="223" spans="1:33" x14ac:dyDescent="0.25">
      <c r="A223" s="8"/>
      <c r="B223" s="1"/>
      <c r="C223" s="11"/>
      <c r="H223" s="1"/>
      <c r="J223" s="1"/>
      <c r="N223" s="1"/>
      <c r="O223" s="3"/>
      <c r="P223" s="1"/>
      <c r="Q223" s="3"/>
      <c r="R223" s="1"/>
      <c r="T223" s="5"/>
      <c r="Y223" s="1"/>
      <c r="AA223" s="1"/>
      <c r="AE223" s="1"/>
      <c r="AF223" s="3"/>
      <c r="AG223" s="5"/>
    </row>
    <row r="224" spans="1:33" x14ac:dyDescent="0.25">
      <c r="A224" s="8"/>
      <c r="B224" s="1"/>
      <c r="C224" s="11"/>
      <c r="H224" s="1"/>
      <c r="J224" s="1"/>
      <c r="N224" s="1"/>
      <c r="O224" s="3"/>
      <c r="P224" s="1"/>
      <c r="Q224" s="3"/>
      <c r="R224" s="1"/>
      <c r="T224" s="5"/>
      <c r="Y224" s="1"/>
      <c r="AA224" s="1"/>
      <c r="AE224" s="1"/>
      <c r="AF224" s="3"/>
      <c r="AG224" s="5"/>
    </row>
    <row r="225" spans="1:33" x14ac:dyDescent="0.25">
      <c r="A225" s="8"/>
      <c r="B225" s="1"/>
      <c r="C225" s="11"/>
      <c r="H225" s="1"/>
      <c r="J225" s="1"/>
      <c r="N225" s="1"/>
      <c r="O225" s="3"/>
      <c r="P225" s="1"/>
      <c r="Q225" s="3"/>
      <c r="R225" s="1"/>
      <c r="T225" s="5"/>
      <c r="Y225" s="1"/>
      <c r="AA225" s="1"/>
      <c r="AE225" s="1"/>
      <c r="AF225" s="3"/>
      <c r="AG225" s="5"/>
    </row>
    <row r="226" spans="1:33" x14ac:dyDescent="0.25">
      <c r="A226" s="8"/>
      <c r="B226" s="1"/>
      <c r="C226" s="11"/>
      <c r="H226" s="1"/>
      <c r="J226" s="1"/>
      <c r="N226" s="1"/>
      <c r="O226" s="3"/>
      <c r="P226" s="1"/>
      <c r="Q226" s="3"/>
      <c r="R226" s="1"/>
      <c r="T226" s="5"/>
      <c r="Y226" s="1"/>
      <c r="AA226" s="1"/>
      <c r="AE226" s="1"/>
      <c r="AF226" s="3"/>
      <c r="AG226" s="5"/>
    </row>
    <row r="227" spans="1:33" x14ac:dyDescent="0.25">
      <c r="A227" s="8"/>
      <c r="B227" s="1"/>
      <c r="C227" s="11"/>
      <c r="H227" s="1"/>
      <c r="J227" s="1"/>
      <c r="N227" s="1"/>
      <c r="O227" s="3"/>
      <c r="P227" s="1"/>
      <c r="Q227" s="3"/>
      <c r="R227" s="1"/>
      <c r="T227" s="5"/>
      <c r="Y227" s="1"/>
      <c r="AA227" s="1"/>
      <c r="AE227" s="1"/>
      <c r="AF227" s="3"/>
      <c r="AG227" s="5"/>
    </row>
    <row r="228" spans="1:33" x14ac:dyDescent="0.25">
      <c r="A228" s="8"/>
      <c r="B228" s="1"/>
      <c r="C228" s="11"/>
      <c r="H228" s="1"/>
      <c r="J228" s="1"/>
      <c r="N228" s="1"/>
      <c r="O228" s="3"/>
      <c r="P228" s="1"/>
      <c r="Q228" s="3"/>
      <c r="R228" s="1"/>
      <c r="T228" s="5"/>
      <c r="Y228" s="1"/>
      <c r="AA228" s="1"/>
      <c r="AE228" s="1"/>
      <c r="AF228" s="3"/>
      <c r="AG228" s="5"/>
    </row>
    <row r="229" spans="1:33" x14ac:dyDescent="0.25">
      <c r="A229" s="8"/>
      <c r="B229" s="1"/>
      <c r="C229" s="11"/>
      <c r="H229" s="1"/>
      <c r="J229" s="1"/>
      <c r="N229" s="1"/>
      <c r="O229" s="3"/>
      <c r="P229" s="1"/>
      <c r="Q229" s="3"/>
      <c r="R229" s="1"/>
      <c r="T229" s="5"/>
      <c r="Y229" s="1"/>
      <c r="AA229" s="1"/>
      <c r="AE229" s="1"/>
      <c r="AF229" s="3"/>
      <c r="AG229" s="5"/>
    </row>
    <row r="230" spans="1:33" x14ac:dyDescent="0.25">
      <c r="A230" s="8"/>
      <c r="B230" s="1"/>
      <c r="C230" s="11"/>
      <c r="H230" s="1"/>
      <c r="J230" s="1"/>
      <c r="N230" s="1"/>
      <c r="O230" s="3"/>
      <c r="P230" s="1"/>
      <c r="Q230" s="3"/>
      <c r="R230" s="1"/>
      <c r="T230" s="5"/>
      <c r="Y230" s="1"/>
      <c r="AA230" s="1"/>
      <c r="AE230" s="1"/>
      <c r="AF230" s="3"/>
      <c r="AG230" s="5"/>
    </row>
    <row r="231" spans="1:33" x14ac:dyDescent="0.25">
      <c r="A231" s="8"/>
      <c r="B231" s="1"/>
      <c r="C231" s="11"/>
      <c r="H231" s="1"/>
      <c r="J231" s="1"/>
      <c r="N231" s="1"/>
      <c r="O231" s="3"/>
      <c r="P231" s="1"/>
      <c r="Q231" s="3"/>
      <c r="R231" s="1"/>
      <c r="T231" s="5"/>
      <c r="Y231" s="1"/>
      <c r="AA231" s="1"/>
      <c r="AE231" s="1"/>
      <c r="AF231" s="3"/>
      <c r="AG231" s="5"/>
    </row>
    <row r="232" spans="1:33" x14ac:dyDescent="0.25">
      <c r="A232" s="8"/>
      <c r="B232" s="1"/>
      <c r="C232" s="11"/>
      <c r="H232" s="1"/>
      <c r="J232" s="1"/>
      <c r="N232" s="1"/>
      <c r="O232" s="3"/>
      <c r="P232" s="1"/>
      <c r="Q232" s="3"/>
      <c r="R232" s="1"/>
      <c r="T232" s="5"/>
      <c r="Y232" s="1"/>
      <c r="AA232" s="1"/>
      <c r="AE232" s="1"/>
      <c r="AF232" s="3"/>
      <c r="AG232" s="5"/>
    </row>
    <row r="233" spans="1:33" x14ac:dyDescent="0.25">
      <c r="A233" s="8"/>
      <c r="B233" s="1"/>
      <c r="C233" s="11"/>
      <c r="H233" s="1"/>
      <c r="J233" s="1"/>
      <c r="N233" s="1"/>
      <c r="O233" s="3"/>
      <c r="P233" s="1"/>
      <c r="Q233" s="3"/>
      <c r="R233" s="1"/>
      <c r="T233" s="5"/>
      <c r="Y233" s="1"/>
      <c r="AA233" s="1"/>
      <c r="AE233" s="1"/>
      <c r="AF233" s="3"/>
      <c r="AG233" s="5"/>
    </row>
    <row r="234" spans="1:33" x14ac:dyDescent="0.25">
      <c r="A234" s="8"/>
      <c r="B234" s="1"/>
      <c r="C234" s="11"/>
      <c r="H234" s="1"/>
      <c r="J234" s="1"/>
      <c r="N234" s="1"/>
      <c r="O234" s="3"/>
      <c r="P234" s="1"/>
      <c r="Q234" s="3"/>
      <c r="R234" s="1"/>
      <c r="T234" s="5"/>
      <c r="Y234" s="1"/>
      <c r="AA234" s="1"/>
      <c r="AE234" s="1"/>
      <c r="AF234" s="3"/>
      <c r="AG234" s="5"/>
    </row>
    <row r="235" spans="1:33" x14ac:dyDescent="0.25">
      <c r="A235" s="8"/>
      <c r="B235" s="1"/>
      <c r="C235" s="11"/>
      <c r="H235" s="1"/>
      <c r="J235" s="1"/>
      <c r="N235" s="1"/>
      <c r="O235" s="3"/>
      <c r="P235" s="1"/>
      <c r="Q235" s="3"/>
      <c r="R235" s="1"/>
      <c r="T235" s="5"/>
      <c r="Y235" s="1"/>
      <c r="AA235" s="1"/>
      <c r="AE235" s="1"/>
      <c r="AF235" s="3"/>
      <c r="AG235" s="5"/>
    </row>
    <row r="236" spans="1:33" x14ac:dyDescent="0.25">
      <c r="A236" s="8"/>
      <c r="B236" s="1"/>
      <c r="C236" s="11"/>
      <c r="H236" s="1"/>
      <c r="J236" s="1"/>
      <c r="N236" s="1"/>
      <c r="O236" s="3"/>
      <c r="P236" s="1"/>
      <c r="Q236" s="3"/>
      <c r="R236" s="1"/>
      <c r="T236" s="5"/>
      <c r="Y236" s="1"/>
      <c r="AA236" s="1"/>
      <c r="AE236" s="1"/>
      <c r="AF236" s="3"/>
      <c r="AG236" s="5"/>
    </row>
    <row r="237" spans="1:33" x14ac:dyDescent="0.25">
      <c r="A237" s="8"/>
      <c r="B237" s="1"/>
      <c r="C237" s="11"/>
      <c r="H237" s="1"/>
      <c r="J237" s="1"/>
      <c r="N237" s="1"/>
      <c r="O237" s="3"/>
      <c r="P237" s="1"/>
      <c r="Q237" s="3"/>
      <c r="R237" s="1"/>
      <c r="T237" s="5"/>
      <c r="Y237" s="1"/>
      <c r="AA237" s="1"/>
      <c r="AE237" s="1"/>
      <c r="AF237" s="3"/>
      <c r="AG237" s="5"/>
    </row>
    <row r="238" spans="1:33" x14ac:dyDescent="0.25">
      <c r="A238" s="8"/>
      <c r="B238" s="1"/>
      <c r="C238" s="11"/>
      <c r="H238" s="1"/>
      <c r="J238" s="1"/>
      <c r="N238" s="1"/>
      <c r="O238" s="3"/>
      <c r="P238" s="1"/>
      <c r="Q238" s="3"/>
      <c r="R238" s="1"/>
      <c r="T238" s="5"/>
      <c r="Y238" s="1"/>
      <c r="AA238" s="1"/>
      <c r="AE238" s="1"/>
      <c r="AF238" s="3"/>
      <c r="AG238" s="5"/>
    </row>
    <row r="239" spans="1:33" x14ac:dyDescent="0.25">
      <c r="A239" s="8"/>
      <c r="B239" s="1"/>
      <c r="C239" s="11"/>
      <c r="H239" s="1"/>
      <c r="J239" s="1"/>
      <c r="N239" s="1"/>
      <c r="O239" s="3"/>
      <c r="P239" s="1"/>
      <c r="Q239" s="3"/>
      <c r="R239" s="1"/>
      <c r="T239" s="5"/>
      <c r="Y239" s="1"/>
      <c r="AA239" s="1"/>
      <c r="AE239" s="1"/>
      <c r="AF239" s="3"/>
      <c r="AG239" s="5"/>
    </row>
    <row r="240" spans="1:33" x14ac:dyDescent="0.25">
      <c r="A240" s="8"/>
      <c r="B240" s="1"/>
      <c r="C240" s="11"/>
      <c r="H240" s="1"/>
      <c r="J240" s="1"/>
      <c r="N240" s="1"/>
      <c r="O240" s="3"/>
      <c r="P240" s="1"/>
      <c r="Q240" s="3"/>
      <c r="R240" s="1"/>
      <c r="T240" s="5"/>
      <c r="Y240" s="1"/>
      <c r="AA240" s="1"/>
      <c r="AE240" s="1"/>
      <c r="AF240" s="3"/>
      <c r="AG240" s="5"/>
    </row>
    <row r="241" spans="1:33" x14ac:dyDescent="0.25">
      <c r="A241" s="8"/>
      <c r="B241" s="1"/>
      <c r="C241" s="6"/>
      <c r="H241" s="1"/>
      <c r="J241" s="1"/>
      <c r="N241" s="1"/>
      <c r="O241" s="3"/>
      <c r="P241" s="1"/>
      <c r="Q241" s="3"/>
      <c r="R241" s="1"/>
      <c r="T241" s="5"/>
      <c r="Y241" s="1"/>
      <c r="AA241" s="1"/>
      <c r="AE241" s="1"/>
      <c r="AF241" s="3"/>
      <c r="AG241" s="5"/>
    </row>
    <row r="242" spans="1:33" x14ac:dyDescent="0.25">
      <c r="A242" s="8"/>
      <c r="B242" s="1"/>
      <c r="C242" s="6"/>
      <c r="H242" s="1"/>
      <c r="J242" s="1"/>
      <c r="N242" s="1"/>
      <c r="O242" s="3"/>
      <c r="P242" s="1"/>
      <c r="Q242" s="3"/>
      <c r="R242" s="1"/>
      <c r="T242" s="5"/>
      <c r="Y242" s="1"/>
      <c r="AA242" s="1"/>
      <c r="AE242" s="1"/>
      <c r="AF242" s="3"/>
      <c r="AG242" s="5"/>
    </row>
    <row r="243" spans="1:33" x14ac:dyDescent="0.25">
      <c r="A243" s="8"/>
      <c r="B243" s="1"/>
      <c r="C243" s="6"/>
      <c r="H243" s="1"/>
      <c r="J243" s="1"/>
      <c r="N243" s="1"/>
      <c r="O243" s="3"/>
      <c r="P243" s="1"/>
      <c r="Q243" s="3"/>
      <c r="R243" s="1"/>
      <c r="T243" s="5"/>
      <c r="Y243" s="1"/>
      <c r="AA243" s="1"/>
      <c r="AE243" s="1"/>
      <c r="AF243" s="3"/>
      <c r="AG243" s="5"/>
    </row>
    <row r="244" spans="1:33" x14ac:dyDescent="0.25">
      <c r="A244" s="8"/>
      <c r="B244" s="1"/>
      <c r="C244" s="6"/>
      <c r="H244" s="1"/>
      <c r="J244" s="1"/>
      <c r="N244" s="1"/>
      <c r="O244" s="3"/>
      <c r="P244" s="1"/>
      <c r="Q244" s="3"/>
      <c r="R244" s="1"/>
      <c r="T244" s="5"/>
      <c r="Y244" s="1"/>
      <c r="AA244" s="1"/>
      <c r="AE244" s="1"/>
      <c r="AF244" s="3"/>
      <c r="AG244" s="5"/>
    </row>
    <row r="245" spans="1:33" x14ac:dyDescent="0.25">
      <c r="A245" s="8"/>
      <c r="B245" s="1"/>
      <c r="C245" s="6"/>
      <c r="H245" s="1"/>
      <c r="J245" s="1"/>
      <c r="N245" s="1"/>
      <c r="O245" s="3"/>
      <c r="P245" s="1"/>
      <c r="Q245" s="3"/>
      <c r="R245" s="1"/>
      <c r="T245" s="5"/>
      <c r="Y245" s="1"/>
      <c r="AA245" s="1"/>
      <c r="AE245" s="1"/>
      <c r="AF245" s="3"/>
      <c r="AG245" s="5"/>
    </row>
    <row r="246" spans="1:33" x14ac:dyDescent="0.25">
      <c r="A246" s="8"/>
      <c r="B246" s="1"/>
      <c r="C246" s="6"/>
      <c r="H246" s="1"/>
      <c r="J246" s="1"/>
      <c r="N246" s="1"/>
      <c r="O246" s="3"/>
      <c r="P246" s="1"/>
      <c r="Q246" s="3"/>
      <c r="R246" s="1"/>
      <c r="T246" s="5"/>
      <c r="Y246" s="1"/>
      <c r="AA246" s="1"/>
      <c r="AE246" s="1"/>
      <c r="AF246" s="3"/>
      <c r="AG246" s="5"/>
    </row>
    <row r="247" spans="1:33" x14ac:dyDescent="0.25">
      <c r="A247" s="8"/>
      <c r="B247" s="1"/>
      <c r="C247" s="6"/>
      <c r="H247" s="1"/>
      <c r="J247" s="1"/>
      <c r="N247" s="1"/>
      <c r="O247" s="3"/>
      <c r="P247" s="1"/>
      <c r="Q247" s="3"/>
      <c r="R247" s="1"/>
      <c r="T247" s="5"/>
      <c r="Y247" s="1"/>
      <c r="AA247" s="1"/>
      <c r="AE247" s="1"/>
      <c r="AF247" s="3"/>
      <c r="AG247" s="5"/>
    </row>
    <row r="248" spans="1:33" x14ac:dyDescent="0.25">
      <c r="A248" s="8"/>
      <c r="B248" s="1"/>
      <c r="C248" s="6"/>
      <c r="H248" s="1"/>
      <c r="J248" s="1"/>
      <c r="N248" s="1"/>
      <c r="O248" s="3"/>
      <c r="P248" s="1"/>
      <c r="Q248" s="3"/>
      <c r="R248" s="1"/>
      <c r="T248" s="5"/>
      <c r="Y248" s="1"/>
      <c r="AA248" s="1"/>
      <c r="AE248" s="1"/>
      <c r="AF248" s="3"/>
      <c r="AG248" s="5"/>
    </row>
    <row r="249" spans="1:33" x14ac:dyDescent="0.25">
      <c r="A249" s="8"/>
      <c r="B249" s="1"/>
      <c r="C249" s="6"/>
      <c r="H249" s="1"/>
      <c r="J249" s="1"/>
      <c r="N249" s="1"/>
      <c r="O249" s="3"/>
      <c r="P249" s="1"/>
      <c r="Q249" s="3"/>
      <c r="R249" s="1"/>
      <c r="T249" s="5"/>
      <c r="Y249" s="1"/>
      <c r="AA249" s="1"/>
      <c r="AE249" s="1"/>
      <c r="AF249" s="3"/>
      <c r="AG249" s="5"/>
    </row>
    <row r="250" spans="1:33" x14ac:dyDescent="0.25">
      <c r="A250" s="8"/>
      <c r="B250" s="1"/>
      <c r="C250" s="6"/>
      <c r="H250" s="1"/>
      <c r="J250" s="1"/>
      <c r="N250" s="1"/>
      <c r="O250" s="3"/>
      <c r="P250" s="1"/>
      <c r="Q250" s="3"/>
      <c r="R250" s="1"/>
      <c r="T250" s="5"/>
      <c r="Y250" s="1"/>
      <c r="AA250" s="1"/>
      <c r="AE250" s="1"/>
      <c r="AF250" s="3"/>
      <c r="AG250" s="5"/>
    </row>
    <row r="251" spans="1:33" x14ac:dyDescent="0.25">
      <c r="A251" s="8"/>
      <c r="B251" s="1"/>
      <c r="C251" s="6"/>
      <c r="H251" s="1"/>
      <c r="J251" s="1"/>
      <c r="N251" s="1"/>
      <c r="O251" s="3"/>
      <c r="P251" s="1"/>
      <c r="Q251" s="3"/>
      <c r="R251" s="1"/>
      <c r="T251" s="5"/>
      <c r="Y251" s="1"/>
      <c r="AA251" s="1"/>
      <c r="AE251" s="1"/>
      <c r="AF251" s="3"/>
      <c r="AG251" s="5"/>
    </row>
    <row r="252" spans="1:33" x14ac:dyDescent="0.25">
      <c r="A252" s="8"/>
      <c r="B252" s="1"/>
      <c r="C252" s="6"/>
      <c r="H252" s="1"/>
      <c r="J252" s="1"/>
      <c r="N252" s="1"/>
      <c r="O252" s="3"/>
      <c r="P252" s="1"/>
      <c r="Q252" s="3"/>
      <c r="R252" s="1"/>
      <c r="T252" s="5"/>
      <c r="Y252" s="1"/>
      <c r="AA252" s="1"/>
      <c r="AE252" s="1"/>
      <c r="AF252" s="3"/>
      <c r="AG252" s="5"/>
    </row>
    <row r="253" spans="1:33" x14ac:dyDescent="0.25">
      <c r="A253" s="8"/>
      <c r="B253" s="1"/>
      <c r="C253" s="6"/>
      <c r="H253" s="1"/>
      <c r="J253" s="1"/>
      <c r="N253" s="1"/>
      <c r="O253" s="3"/>
      <c r="P253" s="1"/>
      <c r="Q253" s="3"/>
      <c r="R253" s="1"/>
      <c r="T253" s="5"/>
      <c r="Y253" s="1"/>
      <c r="AA253" s="1"/>
      <c r="AE253" s="1"/>
      <c r="AF253" s="3"/>
      <c r="AG253" s="5"/>
    </row>
    <row r="254" spans="1:33" x14ac:dyDescent="0.25">
      <c r="A254" s="8"/>
      <c r="B254" s="1"/>
      <c r="C254" s="6"/>
      <c r="H254" s="1"/>
      <c r="J254" s="1"/>
      <c r="N254" s="1"/>
      <c r="O254" s="3"/>
      <c r="P254" s="1"/>
      <c r="Q254" s="3"/>
      <c r="R254" s="1"/>
      <c r="T254" s="5"/>
      <c r="Y254" s="1"/>
      <c r="AA254" s="1"/>
      <c r="AE254" s="1"/>
      <c r="AF254" s="3"/>
      <c r="AG254" s="5"/>
    </row>
    <row r="255" spans="1:33" x14ac:dyDescent="0.25">
      <c r="A255" s="8"/>
      <c r="B255" s="1"/>
      <c r="C255" s="6"/>
      <c r="H255" s="1"/>
      <c r="J255" s="1"/>
      <c r="N255" s="1"/>
      <c r="O255" s="3"/>
      <c r="P255" s="1"/>
      <c r="Q255" s="3"/>
      <c r="R255" s="1"/>
      <c r="T255" s="5"/>
      <c r="Y255" s="1"/>
      <c r="AA255" s="1"/>
      <c r="AE255" s="1"/>
      <c r="AF255" s="3"/>
      <c r="AG255" s="5"/>
    </row>
    <row r="256" spans="1:33" x14ac:dyDescent="0.25">
      <c r="A256" s="8"/>
      <c r="B256" s="1"/>
      <c r="C256" s="6"/>
      <c r="H256" s="1"/>
      <c r="J256" s="1"/>
      <c r="N256" s="1"/>
      <c r="O256" s="3"/>
      <c r="P256" s="1"/>
      <c r="Q256" s="3"/>
      <c r="R256" s="1"/>
      <c r="T256" s="5"/>
      <c r="Y256" s="1"/>
      <c r="AA256" s="1"/>
      <c r="AE256" s="1"/>
      <c r="AF256" s="3"/>
      <c r="AG256" s="5"/>
    </row>
    <row r="257" spans="1:33" x14ac:dyDescent="0.25">
      <c r="A257" s="8"/>
      <c r="B257" s="1"/>
      <c r="C257" s="6"/>
      <c r="H257" s="1"/>
      <c r="J257" s="1"/>
      <c r="N257" s="1"/>
      <c r="O257" s="3"/>
      <c r="P257" s="1"/>
      <c r="Q257" s="3"/>
      <c r="R257" s="1"/>
      <c r="T257" s="5"/>
      <c r="Y257" s="1"/>
      <c r="AA257" s="1"/>
      <c r="AE257" s="1"/>
      <c r="AF257" s="3"/>
      <c r="AG257" s="5"/>
    </row>
    <row r="258" spans="1:33" x14ac:dyDescent="0.25">
      <c r="A258" s="8"/>
      <c r="B258" s="1"/>
      <c r="C258" s="6"/>
      <c r="H258" s="1"/>
      <c r="J258" s="1"/>
      <c r="N258" s="1"/>
      <c r="O258" s="3"/>
      <c r="P258" s="1"/>
      <c r="Q258" s="3"/>
      <c r="R258" s="1"/>
      <c r="T258" s="5"/>
      <c r="Y258" s="1"/>
      <c r="AA258" s="1"/>
      <c r="AE258" s="1"/>
      <c r="AF258" s="3"/>
      <c r="AG258" s="5"/>
    </row>
    <row r="259" spans="1:33" x14ac:dyDescent="0.25">
      <c r="A259" s="8"/>
      <c r="B259" s="1"/>
      <c r="C259" s="6"/>
      <c r="H259" s="1"/>
      <c r="J259" s="1"/>
      <c r="N259" s="1"/>
      <c r="O259" s="3"/>
      <c r="P259" s="1"/>
      <c r="Q259" s="3"/>
      <c r="R259" s="1"/>
      <c r="T259" s="5"/>
      <c r="Y259" s="1"/>
      <c r="AA259" s="1"/>
      <c r="AE259" s="1"/>
      <c r="AF259" s="3"/>
      <c r="AG259" s="5"/>
    </row>
    <row r="260" spans="1:33" x14ac:dyDescent="0.25">
      <c r="A260" s="8"/>
      <c r="B260" s="1"/>
      <c r="C260" s="6"/>
      <c r="H260" s="1"/>
      <c r="J260" s="1"/>
      <c r="N260" s="1"/>
      <c r="O260" s="3"/>
      <c r="P260" s="1"/>
      <c r="Q260" s="3"/>
      <c r="R260" s="1"/>
      <c r="T260" s="5"/>
      <c r="Y260" s="1"/>
      <c r="AA260" s="1"/>
      <c r="AE260" s="1"/>
      <c r="AF260" s="3"/>
      <c r="AG260" s="5"/>
    </row>
    <row r="261" spans="1:33" x14ac:dyDescent="0.25">
      <c r="A261" s="8"/>
      <c r="B261" s="1"/>
      <c r="C261" s="6"/>
      <c r="H261" s="1"/>
      <c r="J261" s="1"/>
      <c r="N261" s="1"/>
      <c r="O261" s="3"/>
      <c r="P261" s="1"/>
      <c r="Q261" s="3"/>
      <c r="R261" s="1"/>
      <c r="T261" s="5"/>
      <c r="Y261" s="1"/>
      <c r="AA261" s="1"/>
      <c r="AE261" s="1"/>
      <c r="AF261" s="3"/>
      <c r="AG261" s="5"/>
    </row>
    <row r="262" spans="1:33" x14ac:dyDescent="0.25">
      <c r="A262" s="8"/>
      <c r="B262" s="1"/>
      <c r="C262" s="6"/>
      <c r="H262" s="1"/>
      <c r="J262" s="1"/>
      <c r="N262" s="1"/>
      <c r="O262" s="3"/>
      <c r="P262" s="1"/>
      <c r="Q262" s="3"/>
      <c r="R262" s="1"/>
      <c r="T262" s="5"/>
      <c r="Y262" s="1"/>
      <c r="AA262" s="1"/>
      <c r="AE262" s="1"/>
      <c r="AF262" s="3"/>
      <c r="AG262" s="5"/>
    </row>
    <row r="263" spans="1:33" x14ac:dyDescent="0.25">
      <c r="A263" s="8"/>
      <c r="B263" s="1"/>
      <c r="C263" s="6"/>
      <c r="H263" s="1"/>
      <c r="J263" s="1"/>
      <c r="N263" s="1"/>
      <c r="O263" s="3"/>
      <c r="P263" s="1"/>
      <c r="Q263" s="3"/>
      <c r="R263" s="1"/>
      <c r="T263" s="5"/>
      <c r="Y263" s="1"/>
      <c r="AA263" s="1"/>
      <c r="AE263" s="1"/>
      <c r="AF263" s="3"/>
      <c r="AG263" s="5"/>
    </row>
    <row r="264" spans="1:33" x14ac:dyDescent="0.25">
      <c r="A264" s="8"/>
      <c r="B264" s="1"/>
      <c r="C264" s="6"/>
      <c r="H264" s="1"/>
      <c r="J264" s="1"/>
      <c r="N264" s="1"/>
      <c r="O264" s="3"/>
      <c r="P264" s="1"/>
      <c r="Q264" s="3"/>
      <c r="R264" s="1"/>
      <c r="T264" s="5"/>
      <c r="Y264" s="1"/>
      <c r="AA264" s="1"/>
      <c r="AE264" s="1"/>
      <c r="AF264" s="3"/>
      <c r="AG264" s="5"/>
    </row>
    <row r="265" spans="1:33" x14ac:dyDescent="0.25">
      <c r="A265" s="8"/>
      <c r="B265" s="1"/>
      <c r="C265" s="6"/>
      <c r="H265" s="1"/>
      <c r="J265" s="1"/>
      <c r="N265" s="1"/>
      <c r="O265" s="3"/>
      <c r="P265" s="1"/>
      <c r="Q265" s="3"/>
      <c r="R265" s="1"/>
      <c r="T265" s="5"/>
      <c r="Y265" s="1"/>
      <c r="AA265" s="1"/>
      <c r="AE265" s="1"/>
      <c r="AF265" s="3"/>
      <c r="AG265" s="5"/>
    </row>
    <row r="266" spans="1:33" x14ac:dyDescent="0.25">
      <c r="A266" s="8"/>
      <c r="B266" s="1"/>
      <c r="C266" s="6"/>
      <c r="H266" s="1"/>
      <c r="J266" s="1"/>
      <c r="N266" s="1"/>
      <c r="O266" s="3"/>
      <c r="P266" s="1"/>
      <c r="Q266" s="3"/>
      <c r="R266" s="1"/>
      <c r="T266" s="5"/>
      <c r="Y266" s="1"/>
      <c r="AA266" s="1"/>
      <c r="AE266" s="1"/>
      <c r="AF266" s="3"/>
      <c r="AG266" s="5"/>
    </row>
    <row r="267" spans="1:33" x14ac:dyDescent="0.25">
      <c r="A267" s="8"/>
      <c r="B267" s="1"/>
      <c r="C267" s="6"/>
      <c r="H267" s="1"/>
      <c r="J267" s="1"/>
      <c r="N267" s="1"/>
      <c r="O267" s="3"/>
      <c r="P267" s="1"/>
      <c r="Q267" s="3"/>
      <c r="R267" s="1"/>
      <c r="T267" s="5"/>
      <c r="Y267" s="1"/>
      <c r="AA267" s="1"/>
      <c r="AE267" s="1"/>
      <c r="AF267" s="3"/>
      <c r="AG267" s="5"/>
    </row>
    <row r="268" spans="1:33" x14ac:dyDescent="0.25">
      <c r="A268" s="8"/>
      <c r="B268" s="1"/>
      <c r="C268" s="6"/>
      <c r="H268" s="1"/>
      <c r="J268" s="1"/>
      <c r="N268" s="1"/>
      <c r="O268" s="3"/>
      <c r="P268" s="1"/>
      <c r="Q268" s="3"/>
      <c r="R268" s="1"/>
      <c r="T268" s="5"/>
      <c r="Y268" s="1"/>
      <c r="AA268" s="1"/>
      <c r="AE268" s="1"/>
      <c r="AF268" s="3"/>
      <c r="AG268" s="5"/>
    </row>
    <row r="269" spans="1:33" x14ac:dyDescent="0.25">
      <c r="A269" s="8"/>
      <c r="B269" s="1"/>
      <c r="C269" s="6"/>
      <c r="H269" s="1"/>
      <c r="J269" s="1"/>
      <c r="N269" s="1"/>
      <c r="O269" s="3"/>
      <c r="P269" s="1"/>
      <c r="Q269" s="3"/>
      <c r="R269" s="1"/>
      <c r="T269" s="5"/>
      <c r="Y269" s="1"/>
      <c r="AA269" s="1"/>
      <c r="AE269" s="1"/>
      <c r="AF269" s="3"/>
      <c r="AG269" s="5"/>
    </row>
    <row r="270" spans="1:33" x14ac:dyDescent="0.25">
      <c r="A270" s="8"/>
      <c r="B270" s="1"/>
      <c r="C270" s="6"/>
      <c r="H270" s="1"/>
      <c r="J270" s="1"/>
      <c r="N270" s="1"/>
      <c r="O270" s="3"/>
      <c r="P270" s="1"/>
      <c r="Q270" s="3"/>
      <c r="R270" s="1"/>
      <c r="T270" s="5"/>
      <c r="Y270" s="1"/>
      <c r="AA270" s="1"/>
      <c r="AE270" s="1"/>
      <c r="AF270" s="3"/>
      <c r="AG270" s="5"/>
    </row>
    <row r="271" spans="1:33" x14ac:dyDescent="0.25">
      <c r="A271" s="8"/>
      <c r="B271" s="1"/>
      <c r="C271" s="6"/>
      <c r="H271" s="1"/>
      <c r="J271" s="1"/>
      <c r="N271" s="1"/>
      <c r="O271" s="3"/>
      <c r="P271" s="1"/>
      <c r="Q271" s="3"/>
      <c r="R271" s="1"/>
      <c r="T271" s="5"/>
      <c r="Y271" s="1"/>
      <c r="AA271" s="1"/>
      <c r="AE271" s="1"/>
      <c r="AF271" s="3"/>
      <c r="AG271" s="5"/>
    </row>
    <row r="272" spans="1:33" x14ac:dyDescent="0.25">
      <c r="A272" s="8"/>
      <c r="B272" s="1"/>
      <c r="C272" s="6"/>
      <c r="H272" s="1"/>
      <c r="J272" s="1"/>
      <c r="N272" s="1"/>
      <c r="O272" s="3"/>
      <c r="P272" s="1"/>
      <c r="Q272" s="3"/>
      <c r="R272" s="1"/>
      <c r="T272" s="5"/>
      <c r="Y272" s="1"/>
      <c r="AA272" s="1"/>
      <c r="AE272" s="1"/>
      <c r="AF272" s="3"/>
      <c r="AG272" s="5"/>
    </row>
    <row r="273" spans="1:33" x14ac:dyDescent="0.25">
      <c r="A273" s="8"/>
      <c r="B273" s="1"/>
      <c r="C273" s="6"/>
      <c r="H273" s="1"/>
      <c r="J273" s="1"/>
      <c r="N273" s="1"/>
      <c r="O273" s="3"/>
      <c r="P273" s="1"/>
      <c r="Q273" s="3"/>
      <c r="R273" s="1"/>
      <c r="T273" s="5"/>
      <c r="Y273" s="1"/>
      <c r="AA273" s="1"/>
      <c r="AE273" s="1"/>
      <c r="AF273" s="3"/>
      <c r="AG273" s="5"/>
    </row>
    <row r="274" spans="1:33" x14ac:dyDescent="0.25">
      <c r="A274" s="8"/>
      <c r="B274" s="1"/>
      <c r="C274" s="6"/>
      <c r="H274" s="1"/>
      <c r="J274" s="1"/>
      <c r="N274" s="1"/>
      <c r="O274" s="3"/>
      <c r="P274" s="1"/>
      <c r="Q274" s="3"/>
      <c r="R274" s="1"/>
      <c r="T274" s="5"/>
      <c r="Y274" s="1"/>
      <c r="AA274" s="1"/>
      <c r="AE274" s="1"/>
      <c r="AF274" s="3"/>
      <c r="AG274" s="5"/>
    </row>
    <row r="275" spans="1:33" x14ac:dyDescent="0.25">
      <c r="A275" s="8"/>
      <c r="B275" s="1"/>
      <c r="C275" s="6"/>
      <c r="H275" s="1"/>
      <c r="J275" s="1"/>
      <c r="N275" s="1"/>
      <c r="O275" s="3"/>
      <c r="P275" s="1"/>
      <c r="Q275" s="3"/>
      <c r="R275" s="1"/>
      <c r="T275" s="5"/>
      <c r="Y275" s="1"/>
      <c r="AA275" s="1"/>
      <c r="AE275" s="1"/>
      <c r="AF275" s="3"/>
      <c r="AG275" s="5"/>
    </row>
    <row r="276" spans="1:33" x14ac:dyDescent="0.25">
      <c r="A276" s="8"/>
      <c r="B276" s="1"/>
      <c r="C276" s="6"/>
      <c r="H276" s="1"/>
      <c r="J276" s="1"/>
      <c r="N276" s="1"/>
      <c r="O276" s="3"/>
      <c r="P276" s="1"/>
      <c r="Q276" s="3"/>
      <c r="R276" s="1"/>
      <c r="T276" s="5"/>
      <c r="Y276" s="1"/>
      <c r="AA276" s="1"/>
      <c r="AE276" s="1"/>
      <c r="AF276" s="3"/>
      <c r="AG276" s="5"/>
    </row>
    <row r="277" spans="1:33" x14ac:dyDescent="0.25">
      <c r="A277" s="8"/>
      <c r="B277" s="1"/>
      <c r="C277" s="6"/>
      <c r="H277" s="1"/>
      <c r="J277" s="1"/>
      <c r="N277" s="1"/>
      <c r="O277" s="3"/>
      <c r="P277" s="1"/>
      <c r="Q277" s="3"/>
      <c r="R277" s="1"/>
      <c r="T277" s="5"/>
      <c r="Y277" s="1"/>
      <c r="AA277" s="1"/>
      <c r="AE277" s="1"/>
      <c r="AF277" s="3"/>
      <c r="AG277" s="5"/>
    </row>
    <row r="278" spans="1:33" x14ac:dyDescent="0.25">
      <c r="A278" s="8"/>
      <c r="B278" s="1"/>
      <c r="C278" s="6"/>
      <c r="H278" s="1"/>
      <c r="J278" s="1"/>
      <c r="N278" s="1"/>
      <c r="O278" s="3"/>
      <c r="P278" s="1"/>
      <c r="Q278" s="3"/>
      <c r="R278" s="1"/>
      <c r="T278" s="5"/>
      <c r="Y278" s="1"/>
      <c r="AA278" s="1"/>
      <c r="AE278" s="1"/>
      <c r="AF278" s="3"/>
      <c r="AG278" s="5"/>
    </row>
    <row r="279" spans="1:33" x14ac:dyDescent="0.25">
      <c r="A279" s="8"/>
      <c r="B279" s="1"/>
      <c r="C279" s="6"/>
      <c r="H279" s="1"/>
      <c r="J279" s="1"/>
      <c r="N279" s="1"/>
      <c r="O279" s="3"/>
      <c r="P279" s="1"/>
      <c r="Q279" s="3"/>
      <c r="R279" s="1"/>
      <c r="T279" s="5"/>
      <c r="Y279" s="1"/>
      <c r="AA279" s="1"/>
      <c r="AE279" s="1"/>
      <c r="AF279" s="3"/>
      <c r="AG279" s="5"/>
    </row>
    <row r="280" spans="1:33" x14ac:dyDescent="0.25">
      <c r="A280" s="8"/>
      <c r="B280" s="1"/>
      <c r="C280" s="6"/>
      <c r="H280" s="1"/>
      <c r="J280" s="1"/>
      <c r="N280" s="1"/>
      <c r="O280" s="3"/>
      <c r="P280" s="1"/>
      <c r="Q280" s="3"/>
      <c r="R280" s="1"/>
      <c r="T280" s="5"/>
      <c r="Y280" s="1"/>
      <c r="AA280" s="1"/>
      <c r="AE280" s="1"/>
      <c r="AF280" s="3"/>
      <c r="AG280" s="5"/>
    </row>
    <row r="281" spans="1:33" x14ac:dyDescent="0.25">
      <c r="A281" s="8"/>
      <c r="B281" s="1"/>
      <c r="C281" s="6"/>
      <c r="H281" s="1"/>
      <c r="J281" s="1"/>
      <c r="N281" s="1"/>
      <c r="O281" s="3"/>
      <c r="P281" s="1"/>
      <c r="Q281" s="3"/>
      <c r="R281" s="1"/>
      <c r="T281" s="5"/>
      <c r="Y281" s="1"/>
      <c r="AA281" s="1"/>
      <c r="AE281" s="1"/>
      <c r="AF281" s="3"/>
      <c r="AG281" s="5"/>
    </row>
    <row r="282" spans="1:33" x14ac:dyDescent="0.25">
      <c r="A282" s="8"/>
      <c r="B282" s="1"/>
      <c r="C282" s="6"/>
      <c r="H282" s="1"/>
      <c r="J282" s="1"/>
      <c r="N282" s="1"/>
      <c r="O282" s="3"/>
      <c r="P282" s="1"/>
      <c r="Q282" s="3"/>
      <c r="R282" s="1"/>
      <c r="T282" s="5"/>
      <c r="Y282" s="1"/>
      <c r="AA282" s="1"/>
      <c r="AE282" s="1"/>
      <c r="AF282" s="3"/>
      <c r="AG282" s="5"/>
    </row>
    <row r="283" spans="1:33" x14ac:dyDescent="0.25">
      <c r="A283" s="8"/>
      <c r="B283" s="1"/>
      <c r="C283" s="6"/>
      <c r="H283" s="1"/>
      <c r="J283" s="1"/>
      <c r="N283" s="1"/>
      <c r="O283" s="3"/>
      <c r="P283" s="1"/>
      <c r="Q283" s="3"/>
      <c r="R283" s="1"/>
      <c r="T283" s="5"/>
      <c r="Y283" s="1"/>
      <c r="AA283" s="1"/>
      <c r="AE283" s="1"/>
      <c r="AF283" s="3"/>
      <c r="AG283" s="5"/>
    </row>
    <row r="284" spans="1:33" x14ac:dyDescent="0.25">
      <c r="A284" s="8"/>
      <c r="B284" s="1"/>
      <c r="C284" s="6"/>
      <c r="H284" s="1"/>
      <c r="J284" s="1"/>
      <c r="N284" s="1"/>
      <c r="O284" s="3"/>
      <c r="P284" s="1"/>
      <c r="Q284" s="3"/>
      <c r="R284" s="1"/>
      <c r="T284" s="5"/>
      <c r="Y284" s="1"/>
      <c r="AA284" s="1"/>
      <c r="AE284" s="1"/>
      <c r="AF284" s="3"/>
      <c r="AG284" s="5"/>
    </row>
    <row r="285" spans="1:33" x14ac:dyDescent="0.25">
      <c r="A285" s="8"/>
      <c r="B285" s="1"/>
      <c r="C285" s="6"/>
      <c r="H285" s="1"/>
      <c r="J285" s="1"/>
      <c r="N285" s="1"/>
      <c r="O285" s="3"/>
      <c r="P285" s="1"/>
      <c r="Q285" s="3"/>
      <c r="R285" s="1"/>
      <c r="T285" s="5"/>
      <c r="Y285" s="1"/>
      <c r="AA285" s="1"/>
      <c r="AE285" s="1"/>
      <c r="AF285" s="3"/>
      <c r="AG285" s="5"/>
    </row>
    <row r="286" spans="1:33" x14ac:dyDescent="0.25">
      <c r="A286" s="8"/>
      <c r="B286" s="1"/>
      <c r="C286" s="6"/>
      <c r="H286" s="1"/>
      <c r="J286" s="1"/>
      <c r="N286" s="1"/>
      <c r="O286" s="3"/>
      <c r="P286" s="1"/>
      <c r="Q286" s="3"/>
      <c r="R286" s="1"/>
      <c r="T286" s="5"/>
      <c r="Y286" s="1"/>
      <c r="AA286" s="1"/>
      <c r="AE286" s="1"/>
      <c r="AF286" s="3"/>
      <c r="AG286" s="5"/>
    </row>
    <row r="287" spans="1:33" x14ac:dyDescent="0.25">
      <c r="A287" s="8"/>
      <c r="B287" s="1"/>
      <c r="C287" s="6"/>
      <c r="H287" s="1"/>
      <c r="J287" s="1"/>
      <c r="N287" s="1"/>
      <c r="O287" s="3"/>
      <c r="P287" s="1"/>
      <c r="Q287" s="3"/>
      <c r="R287" s="1"/>
      <c r="T287" s="5"/>
      <c r="Y287" s="1"/>
      <c r="AA287" s="1"/>
      <c r="AE287" s="1"/>
      <c r="AF287" s="3"/>
      <c r="AG287" s="5"/>
    </row>
    <row r="288" spans="1:33" x14ac:dyDescent="0.25">
      <c r="A288" s="8"/>
      <c r="B288" s="1"/>
      <c r="C288" s="6"/>
      <c r="H288" s="1"/>
      <c r="J288" s="1"/>
      <c r="N288" s="1"/>
      <c r="O288" s="3"/>
      <c r="P288" s="1"/>
      <c r="Q288" s="3"/>
      <c r="R288" s="1"/>
      <c r="T288" s="5"/>
      <c r="Y288" s="1"/>
      <c r="AA288" s="1"/>
      <c r="AE288" s="1"/>
      <c r="AF288" s="3"/>
      <c r="AG288" s="5"/>
    </row>
    <row r="289" spans="1:33" x14ac:dyDescent="0.25">
      <c r="A289" s="8"/>
      <c r="B289" s="1"/>
      <c r="C289" s="6"/>
      <c r="H289" s="1"/>
      <c r="J289" s="1"/>
      <c r="N289" s="1"/>
      <c r="O289" s="3"/>
      <c r="P289" s="1"/>
      <c r="Q289" s="3"/>
      <c r="R289" s="1"/>
      <c r="T289" s="5"/>
      <c r="Y289" s="1"/>
      <c r="AA289" s="1"/>
      <c r="AE289" s="1"/>
      <c r="AF289" s="3"/>
      <c r="AG289" s="5"/>
    </row>
    <row r="290" spans="1:33" x14ac:dyDescent="0.25">
      <c r="A290" s="8"/>
      <c r="B290" s="1"/>
      <c r="C290" s="6"/>
      <c r="H290" s="1"/>
      <c r="J290" s="1"/>
      <c r="N290" s="1"/>
      <c r="O290" s="3"/>
      <c r="P290" s="1"/>
      <c r="Q290" s="3"/>
      <c r="R290" s="1"/>
      <c r="T290" s="5"/>
      <c r="Y290" s="1"/>
      <c r="AA290" s="1"/>
      <c r="AE290" s="1"/>
      <c r="AF290" s="3"/>
      <c r="AG290" s="5"/>
    </row>
    <row r="291" spans="1:33" x14ac:dyDescent="0.25">
      <c r="A291" s="8"/>
      <c r="B291" s="1"/>
      <c r="C291" s="6"/>
      <c r="H291" s="1"/>
      <c r="J291" s="1"/>
      <c r="N291" s="1"/>
      <c r="O291" s="3"/>
      <c r="P291" s="1"/>
      <c r="Q291" s="3"/>
      <c r="R291" s="1"/>
      <c r="T291" s="5"/>
      <c r="Y291" s="1"/>
      <c r="AA291" s="1"/>
      <c r="AE291" s="1"/>
      <c r="AF291" s="3"/>
      <c r="AG291" s="5"/>
    </row>
    <row r="292" spans="1:33" x14ac:dyDescent="0.25">
      <c r="A292" s="8"/>
      <c r="B292" s="1"/>
      <c r="C292" s="6"/>
      <c r="H292" s="1"/>
      <c r="J292" s="1"/>
      <c r="N292" s="1"/>
      <c r="O292" s="3"/>
      <c r="P292" s="1"/>
      <c r="Q292" s="3"/>
      <c r="R292" s="1"/>
      <c r="T292" s="5"/>
      <c r="Y292" s="1"/>
      <c r="AA292" s="1"/>
      <c r="AE292" s="1"/>
      <c r="AF292" s="3"/>
      <c r="AG292" s="5"/>
    </row>
    <row r="293" spans="1:33" x14ac:dyDescent="0.25">
      <c r="A293" s="8"/>
      <c r="B293" s="1"/>
      <c r="C293" s="6"/>
      <c r="H293" s="1"/>
      <c r="J293" s="1"/>
      <c r="N293" s="1"/>
      <c r="O293" s="3"/>
      <c r="P293" s="1"/>
      <c r="Q293" s="3"/>
      <c r="R293" s="1"/>
      <c r="T293" s="5"/>
      <c r="Y293" s="1"/>
      <c r="AA293" s="1"/>
      <c r="AE293" s="1"/>
      <c r="AF293" s="3"/>
      <c r="AG293" s="5"/>
    </row>
    <row r="294" spans="1:33" x14ac:dyDescent="0.25">
      <c r="A294" s="8"/>
      <c r="B294" s="1"/>
      <c r="C294" s="6"/>
      <c r="H294" s="1"/>
      <c r="J294" s="1"/>
      <c r="N294" s="1"/>
      <c r="O294" s="3"/>
      <c r="P294" s="1"/>
      <c r="Q294" s="3"/>
      <c r="R294" s="1"/>
      <c r="T294" s="5"/>
      <c r="Y294" s="1"/>
      <c r="AA294" s="1"/>
      <c r="AE294" s="1"/>
      <c r="AF294" s="3"/>
      <c r="AG294" s="5"/>
    </row>
    <row r="295" spans="1:33" x14ac:dyDescent="0.25">
      <c r="A295" s="8"/>
      <c r="B295" s="1"/>
      <c r="C295" s="6"/>
      <c r="H295" s="1"/>
      <c r="J295" s="1"/>
      <c r="N295" s="1"/>
      <c r="O295" s="3"/>
      <c r="P295" s="1"/>
      <c r="Q295" s="3"/>
      <c r="R295" s="1"/>
      <c r="T295" s="5"/>
      <c r="Y295" s="1"/>
      <c r="AA295" s="1"/>
      <c r="AE295" s="1"/>
      <c r="AF295" s="3"/>
      <c r="AG295" s="5"/>
    </row>
    <row r="296" spans="1:33" x14ac:dyDescent="0.25">
      <c r="A296" s="8"/>
      <c r="B296" s="1"/>
      <c r="C296" s="6"/>
      <c r="H296" s="1"/>
      <c r="J296" s="1"/>
      <c r="N296" s="1"/>
      <c r="O296" s="3"/>
      <c r="P296" s="1"/>
      <c r="Q296" s="3"/>
      <c r="R296" s="1"/>
      <c r="T296" s="5"/>
      <c r="Y296" s="1"/>
      <c r="AA296" s="1"/>
      <c r="AE296" s="1"/>
      <c r="AF296" s="3"/>
      <c r="AG296" s="5"/>
    </row>
    <row r="297" spans="1:33" x14ac:dyDescent="0.25">
      <c r="A297" s="8"/>
      <c r="B297" s="1"/>
      <c r="C297" s="6"/>
      <c r="H297" s="1"/>
      <c r="J297" s="1"/>
      <c r="N297" s="1"/>
      <c r="O297" s="3"/>
      <c r="P297" s="1"/>
      <c r="Q297" s="3"/>
      <c r="R297" s="1"/>
      <c r="T297" s="5"/>
      <c r="Y297" s="1"/>
      <c r="AA297" s="1"/>
      <c r="AE297" s="1"/>
      <c r="AF297" s="3"/>
      <c r="AG297" s="5"/>
    </row>
    <row r="298" spans="1:33" x14ac:dyDescent="0.25">
      <c r="A298" s="8"/>
      <c r="B298" s="1"/>
      <c r="C298" s="6"/>
      <c r="H298" s="1"/>
      <c r="J298" s="1"/>
      <c r="N298" s="1"/>
      <c r="O298" s="3"/>
      <c r="P298" s="1"/>
      <c r="Q298" s="3"/>
      <c r="R298" s="1"/>
      <c r="T298" s="5"/>
      <c r="Y298" s="1"/>
      <c r="AA298" s="1"/>
      <c r="AE298" s="1"/>
      <c r="AF298" s="3"/>
      <c r="AG298" s="5"/>
    </row>
    <row r="299" spans="1:33" x14ac:dyDescent="0.25">
      <c r="A299" s="8"/>
      <c r="B299" s="1"/>
      <c r="C299" s="6"/>
      <c r="H299" s="1"/>
      <c r="J299" s="1"/>
      <c r="N299" s="1"/>
      <c r="O299" s="3"/>
      <c r="P299" s="1"/>
      <c r="Q299" s="3"/>
      <c r="R299" s="1"/>
      <c r="T299" s="5"/>
      <c r="Y299" s="1"/>
      <c r="AA299" s="1"/>
      <c r="AE299" s="1"/>
      <c r="AF299" s="3"/>
      <c r="AG299" s="5"/>
    </row>
    <row r="300" spans="1:33" x14ac:dyDescent="0.25">
      <c r="A300" s="8"/>
      <c r="B300" s="1"/>
      <c r="C300" s="6"/>
      <c r="H300" s="1"/>
      <c r="J300" s="1"/>
      <c r="N300" s="1"/>
      <c r="O300" s="3"/>
      <c r="P300" s="1"/>
      <c r="Q300" s="3"/>
      <c r="R300" s="1"/>
      <c r="T300" s="5"/>
      <c r="Y300" s="1"/>
      <c r="AA300" s="1"/>
      <c r="AE300" s="1"/>
      <c r="AF300" s="3"/>
      <c r="AG300" s="5"/>
    </row>
    <row r="301" spans="1:33" x14ac:dyDescent="0.25">
      <c r="A301" s="8"/>
      <c r="B301" s="1"/>
      <c r="C301" s="6"/>
      <c r="H301" s="1"/>
      <c r="J301" s="1"/>
      <c r="N301" s="1"/>
      <c r="O301" s="3"/>
      <c r="P301" s="1"/>
      <c r="Q301" s="3"/>
      <c r="R301" s="1"/>
      <c r="T301" s="5"/>
      <c r="Y301" s="1"/>
      <c r="AA301" s="1"/>
      <c r="AE301" s="1"/>
      <c r="AF301" s="3"/>
      <c r="AG301" s="5"/>
    </row>
    <row r="302" spans="1:33" x14ac:dyDescent="0.25">
      <c r="A302" s="8"/>
      <c r="B302" s="1"/>
      <c r="C302" s="6"/>
      <c r="H302" s="1"/>
      <c r="J302" s="1"/>
      <c r="N302" s="1"/>
      <c r="O302" s="3"/>
      <c r="P302" s="1"/>
      <c r="Q302" s="3"/>
      <c r="R302" s="1"/>
      <c r="T302" s="5"/>
      <c r="Y302" s="1"/>
      <c r="AA302" s="1"/>
      <c r="AE302" s="1"/>
      <c r="AF302" s="3"/>
      <c r="AG302" s="5"/>
    </row>
    <row r="303" spans="1:33" x14ac:dyDescent="0.25">
      <c r="A303" s="8"/>
      <c r="B303" s="1"/>
      <c r="C303" s="6"/>
      <c r="H303" s="1"/>
      <c r="J303" s="1"/>
      <c r="N303" s="1"/>
      <c r="O303" s="3"/>
      <c r="P303" s="1"/>
      <c r="Q303" s="3"/>
      <c r="R303" s="1"/>
      <c r="T303" s="5"/>
      <c r="Y303" s="1"/>
      <c r="AA303" s="1"/>
      <c r="AE303" s="1"/>
      <c r="AF303" s="3"/>
      <c r="AG303" s="5"/>
    </row>
  </sheetData>
  <protectedRanges>
    <protectedRange password="CF7A" sqref="I3:I853" name="Range6"/>
    <protectedRange password="CF7A" sqref="AB304:AB853" name="Range5"/>
    <protectedRange password="CF7A" sqref="A304:A1319" name="Range1"/>
    <protectedRange password="CF7A" sqref="G304:G853 C304:D853" name="Range2"/>
    <protectedRange password="CF7A" sqref="K202:M853 M3:M201" name="Range3"/>
    <protectedRange password="CF7A" sqref="E304:F1319 D2:F2 C3:F303" name="Range01"/>
    <protectedRange password="CF7A" sqref="G2:G303" name="Range01_1"/>
    <protectedRange password="CF7A" sqref="Z2:Z1319" name="Range4_1"/>
    <protectedRange password="CF7A" sqref="AD2:AD1319" name="Range5_1"/>
    <protectedRange password="CF7A" sqref="AC304:AC1319 AB2:AC303" name="Range5_2"/>
  </protectedRanges>
  <dataConsolidate/>
  <conditionalFormatting sqref="E3:E1048576">
    <cfRule type="duplicateValues" dxfId="16" priority="8"/>
    <cfRule type="duplicateValues" dxfId="15" priority="9"/>
  </conditionalFormatting>
  <conditionalFormatting sqref="E3:E303">
    <cfRule type="duplicateValues" dxfId="14" priority="217"/>
    <cfRule type="duplicateValues" dxfId="13" priority="218"/>
  </conditionalFormatting>
  <conditionalFormatting sqref="C3:C303 E3:E303">
    <cfRule type="duplicateValues" dxfId="12" priority="221"/>
  </conditionalFormatting>
  <conditionalFormatting sqref="AJ3:AJ303">
    <cfRule type="duplicateValues" dxfId="11" priority="227"/>
  </conditionalFormatting>
  <conditionalFormatting sqref="C3:C1048576">
    <cfRule type="duplicateValues" dxfId="10" priority="235"/>
    <cfRule type="duplicateValues" dxfId="9" priority="236"/>
    <cfRule type="duplicateValues" dxfId="8" priority="237"/>
  </conditionalFormatting>
  <conditionalFormatting sqref="C3:C303">
    <cfRule type="duplicateValues" dxfId="7" priority="238"/>
  </conditionalFormatting>
  <conditionalFormatting sqref="C3:C303">
    <cfRule type="duplicateValues" dxfId="6" priority="239"/>
  </conditionalFormatting>
  <conditionalFormatting sqref="E2">
    <cfRule type="duplicateValues" dxfId="5" priority="2"/>
    <cfRule type="duplicateValues" dxfId="4" priority="3"/>
  </conditionalFormatting>
  <conditionalFormatting sqref="E2">
    <cfRule type="duplicateValues" dxfId="3" priority="4"/>
    <cfRule type="duplicateValues" dxfId="2" priority="5"/>
  </conditionalFormatting>
  <conditionalFormatting sqref="E2">
    <cfRule type="duplicateValues" dxfId="1" priority="6"/>
  </conditionalFormatting>
  <conditionalFormatting sqref="AJ2">
    <cfRule type="duplicateValues" dxfId="0" priority="1"/>
  </conditionalFormatting>
  <pageMargins left="0.7" right="0.7" top="0.75" bottom="0.75" header="0.3" footer="0.3"/>
  <pageSetup paperSize="9" orientation="portrait" r:id="rId1"/>
  <ignoredErrors>
    <ignoredError sqref="C9:C96 C99:C10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 only Accounting Import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2025-09-13T10:30:57Z</dcterms:modified>
</cp:coreProperties>
</file>